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15480" windowHeight="9045" activeTab="5"/>
  </bookViews>
  <sheets>
    <sheet name="Bodování jednotlivců" sheetId="1" r:id="rId1"/>
    <sheet name="výška" sheetId="7" r:id="rId2"/>
    <sheet name="dálka" sheetId="6" r:id="rId3"/>
    <sheet name="40m" sheetId="5" r:id="rId4"/>
    <sheet name="koule" sheetId="4" r:id="rId5"/>
    <sheet name="Družstva" sheetId="2" r:id="rId6"/>
  </sheets>
  <calcPr calcId="145621"/>
</workbook>
</file>

<file path=xl/calcChain.xml><?xml version="1.0" encoding="utf-8"?>
<calcChain xmlns="http://schemas.openxmlformats.org/spreadsheetml/2006/main">
  <c r="H5" i="2"/>
  <c r="J5"/>
  <c r="L5"/>
  <c r="N5"/>
  <c r="H6"/>
  <c r="J6"/>
  <c r="L6"/>
  <c r="N6"/>
  <c r="H7"/>
  <c r="J7"/>
  <c r="L7"/>
  <c r="N7"/>
  <c r="H8"/>
  <c r="J8"/>
  <c r="L8"/>
  <c r="N8"/>
  <c r="H9"/>
  <c r="J9"/>
  <c r="L9"/>
  <c r="N9"/>
  <c r="H10"/>
  <c r="J10"/>
  <c r="L10"/>
  <c r="N10"/>
  <c r="H11"/>
  <c r="J11"/>
  <c r="L11"/>
  <c r="N11"/>
  <c r="H12"/>
  <c r="J12"/>
  <c r="L12"/>
  <c r="N12"/>
  <c r="F11" l="1"/>
  <c r="F9"/>
  <c r="F7"/>
  <c r="F5"/>
  <c r="F12"/>
  <c r="F10"/>
  <c r="F8"/>
  <c r="F6"/>
  <c r="N83" i="1"/>
  <c r="L83"/>
  <c r="J83"/>
  <c r="H83"/>
  <c r="F83"/>
  <c r="N82"/>
  <c r="L82"/>
  <c r="J82"/>
  <c r="H82"/>
  <c r="F82" s="1"/>
  <c r="N81"/>
  <c r="L81"/>
  <c r="J81"/>
  <c r="H81"/>
  <c r="F81"/>
  <c r="N80"/>
  <c r="L80"/>
  <c r="J80"/>
  <c r="H80"/>
  <c r="N77"/>
  <c r="L77"/>
  <c r="J77"/>
  <c r="H77"/>
  <c r="N76"/>
  <c r="L76"/>
  <c r="J76"/>
  <c r="H76"/>
  <c r="N75"/>
  <c r="L75"/>
  <c r="J75"/>
  <c r="H75"/>
  <c r="N78"/>
  <c r="L78"/>
  <c r="J78"/>
  <c r="H78"/>
  <c r="N69"/>
  <c r="L69"/>
  <c r="J69"/>
  <c r="H69"/>
  <c r="N70"/>
  <c r="L70"/>
  <c r="J70"/>
  <c r="H70"/>
  <c r="N73"/>
  <c r="L73"/>
  <c r="J73"/>
  <c r="H73"/>
  <c r="N79"/>
  <c r="L79"/>
  <c r="J79"/>
  <c r="H79"/>
  <c r="N68"/>
  <c r="L68"/>
  <c r="J68"/>
  <c r="H68"/>
  <c r="N74"/>
  <c r="L74"/>
  <c r="J74"/>
  <c r="H74"/>
  <c r="N66"/>
  <c r="L66"/>
  <c r="J66"/>
  <c r="H66"/>
  <c r="N72"/>
  <c r="L72"/>
  <c r="J72"/>
  <c r="H72"/>
  <c r="N67"/>
  <c r="L67"/>
  <c r="J67"/>
  <c r="H67"/>
  <c r="N71"/>
  <c r="L71"/>
  <c r="J71"/>
  <c r="H71"/>
  <c r="N62"/>
  <c r="L62"/>
  <c r="J62"/>
  <c r="H62"/>
  <c r="F62"/>
  <c r="N59"/>
  <c r="L59"/>
  <c r="J59"/>
  <c r="H59"/>
  <c r="F59" s="1"/>
  <c r="N60"/>
  <c r="L60"/>
  <c r="J60"/>
  <c r="H60"/>
  <c r="N61"/>
  <c r="L61"/>
  <c r="J61"/>
  <c r="H61"/>
  <c r="N53"/>
  <c r="L53"/>
  <c r="J53"/>
  <c r="H53"/>
  <c r="N54"/>
  <c r="L54"/>
  <c r="J54"/>
  <c r="H54"/>
  <c r="N55"/>
  <c r="L55"/>
  <c r="J55"/>
  <c r="H55"/>
  <c r="N52"/>
  <c r="L52"/>
  <c r="J52"/>
  <c r="H52"/>
  <c r="N47"/>
  <c r="L47"/>
  <c r="J47"/>
  <c r="H47"/>
  <c r="N51"/>
  <c r="L51"/>
  <c r="J51"/>
  <c r="H51"/>
  <c r="N57"/>
  <c r="L57"/>
  <c r="J57"/>
  <c r="H57"/>
  <c r="N46"/>
  <c r="L46"/>
  <c r="J46"/>
  <c r="H46"/>
  <c r="N49"/>
  <c r="L49"/>
  <c r="J49"/>
  <c r="H49"/>
  <c r="N50"/>
  <c r="L50"/>
  <c r="J50"/>
  <c r="H50"/>
  <c r="N56"/>
  <c r="L56"/>
  <c r="J56"/>
  <c r="H56"/>
  <c r="N48"/>
  <c r="L48"/>
  <c r="J48"/>
  <c r="H48"/>
  <c r="N58"/>
  <c r="L58"/>
  <c r="J58"/>
  <c r="H58"/>
  <c r="N38"/>
  <c r="L38"/>
  <c r="J38"/>
  <c r="H38"/>
  <c r="F38"/>
  <c r="N37"/>
  <c r="L37"/>
  <c r="J37"/>
  <c r="H37"/>
  <c r="F37" s="1"/>
  <c r="N35"/>
  <c r="L35"/>
  <c r="J35"/>
  <c r="H35"/>
  <c r="F35" s="1"/>
  <c r="N31"/>
  <c r="L31"/>
  <c r="J31"/>
  <c r="H31"/>
  <c r="N32"/>
  <c r="L32"/>
  <c r="J32"/>
  <c r="H32"/>
  <c r="N33"/>
  <c r="L33"/>
  <c r="J33"/>
  <c r="H33"/>
  <c r="N30"/>
  <c r="L30"/>
  <c r="J30"/>
  <c r="H30"/>
  <c r="N23"/>
  <c r="L23"/>
  <c r="J23"/>
  <c r="H23"/>
  <c r="N36"/>
  <c r="L36"/>
  <c r="J36"/>
  <c r="H36"/>
  <c r="N28"/>
  <c r="L28"/>
  <c r="J28"/>
  <c r="H28"/>
  <c r="N29"/>
  <c r="L29"/>
  <c r="J29"/>
  <c r="H29"/>
  <c r="N34"/>
  <c r="L34"/>
  <c r="J34"/>
  <c r="H34"/>
  <c r="N27"/>
  <c r="L27"/>
  <c r="J27"/>
  <c r="H27"/>
  <c r="N26"/>
  <c r="L26"/>
  <c r="J26"/>
  <c r="H26"/>
  <c r="N25"/>
  <c r="L25"/>
  <c r="J25"/>
  <c r="H25"/>
  <c r="N24"/>
  <c r="L24"/>
  <c r="J24"/>
  <c r="H24"/>
  <c r="N20"/>
  <c r="L20"/>
  <c r="J20"/>
  <c r="H20"/>
  <c r="F20"/>
  <c r="N19"/>
  <c r="L19"/>
  <c r="J19"/>
  <c r="H19"/>
  <c r="F19" s="1"/>
  <c r="N17"/>
  <c r="L17"/>
  <c r="J17"/>
  <c r="H17"/>
  <c r="N18"/>
  <c r="L18"/>
  <c r="J18"/>
  <c r="H18"/>
  <c r="N14"/>
  <c r="L14"/>
  <c r="J14"/>
  <c r="H14"/>
  <c r="N11"/>
  <c r="L11"/>
  <c r="J11"/>
  <c r="H11"/>
  <c r="N8"/>
  <c r="L8"/>
  <c r="J8"/>
  <c r="H8"/>
  <c r="N16"/>
  <c r="L16"/>
  <c r="J16"/>
  <c r="H16"/>
  <c r="N10"/>
  <c r="L10"/>
  <c r="J10"/>
  <c r="H10"/>
  <c r="N12"/>
  <c r="L12"/>
  <c r="J12"/>
  <c r="H12"/>
  <c r="N5"/>
  <c r="L5"/>
  <c r="J5"/>
  <c r="H5"/>
  <c r="N9"/>
  <c r="L9"/>
  <c r="J9"/>
  <c r="H9"/>
  <c r="N15"/>
  <c r="L15"/>
  <c r="J15"/>
  <c r="H15"/>
  <c r="N6"/>
  <c r="L6"/>
  <c r="J6"/>
  <c r="H6"/>
  <c r="N13"/>
  <c r="L13"/>
  <c r="J13"/>
  <c r="H13"/>
  <c r="N7"/>
  <c r="L7"/>
  <c r="J7"/>
  <c r="H7"/>
  <c r="F60" l="1"/>
  <c r="F80"/>
  <c r="F55"/>
  <c r="F61"/>
  <c r="F31"/>
  <c r="F53"/>
  <c r="F52"/>
  <c r="F49"/>
  <c r="F68"/>
  <c r="F71"/>
  <c r="F67"/>
  <c r="F47"/>
  <c r="F79"/>
  <c r="F73"/>
  <c r="F70"/>
  <c r="F69"/>
  <c r="F72"/>
  <c r="F66"/>
  <c r="F74"/>
  <c r="F78"/>
  <c r="F75"/>
  <c r="F76"/>
  <c r="F77"/>
  <c r="F48"/>
  <c r="F50"/>
  <c r="F54"/>
  <c r="F46"/>
  <c r="F57"/>
  <c r="F51"/>
  <c r="F58"/>
  <c r="F56"/>
  <c r="F29"/>
  <c r="F28"/>
  <c r="F36"/>
  <c r="F23"/>
  <c r="F30"/>
  <c r="F24"/>
  <c r="F26"/>
  <c r="F34"/>
  <c r="F33"/>
  <c r="F32"/>
  <c r="F25"/>
  <c r="F27"/>
  <c r="F5"/>
  <c r="F12"/>
  <c r="F10"/>
  <c r="F16"/>
  <c r="F8"/>
  <c r="F17"/>
  <c r="F7"/>
  <c r="F6"/>
  <c r="F9"/>
  <c r="F11"/>
  <c r="F14"/>
  <c r="F18"/>
  <c r="F13"/>
  <c r="F15"/>
  <c r="N75" i="2" l="1"/>
  <c r="L75"/>
  <c r="J75"/>
  <c r="H75"/>
  <c r="N44"/>
  <c r="L44"/>
  <c r="J44"/>
  <c r="H44"/>
  <c r="N48"/>
  <c r="L48"/>
  <c r="J48"/>
  <c r="H48"/>
  <c r="H116"/>
  <c r="J116"/>
  <c r="L116"/>
  <c r="N116"/>
  <c r="N103"/>
  <c r="L103"/>
  <c r="J103"/>
  <c r="H103"/>
  <c r="N102"/>
  <c r="L102"/>
  <c r="J102"/>
  <c r="H102"/>
  <c r="F102"/>
  <c r="N101"/>
  <c r="L101"/>
  <c r="J101"/>
  <c r="H101"/>
  <c r="N100"/>
  <c r="L100"/>
  <c r="J100"/>
  <c r="H100"/>
  <c r="N99"/>
  <c r="L99"/>
  <c r="J99"/>
  <c r="H99"/>
  <c r="N98"/>
  <c r="L98"/>
  <c r="J98"/>
  <c r="H98"/>
  <c r="N97"/>
  <c r="L97"/>
  <c r="J97"/>
  <c r="H97"/>
  <c r="N96"/>
  <c r="L96"/>
  <c r="J96"/>
  <c r="H96"/>
  <c r="N90"/>
  <c r="L90"/>
  <c r="J90"/>
  <c r="H90"/>
  <c r="F90" s="1"/>
  <c r="H83"/>
  <c r="J83"/>
  <c r="L83"/>
  <c r="N83"/>
  <c r="N89"/>
  <c r="L89"/>
  <c r="J89"/>
  <c r="H89"/>
  <c r="N88"/>
  <c r="L88"/>
  <c r="J88"/>
  <c r="H88"/>
  <c r="N87"/>
  <c r="L87"/>
  <c r="J87"/>
  <c r="H87"/>
  <c r="N86"/>
  <c r="L86"/>
  <c r="J86"/>
  <c r="H86"/>
  <c r="N85"/>
  <c r="L85"/>
  <c r="J85"/>
  <c r="H85"/>
  <c r="N84"/>
  <c r="L84"/>
  <c r="J84"/>
  <c r="H84"/>
  <c r="F84" s="1"/>
  <c r="N77"/>
  <c r="L77"/>
  <c r="J77"/>
  <c r="H77"/>
  <c r="H70"/>
  <c r="J70"/>
  <c r="L70"/>
  <c r="N70"/>
  <c r="N76"/>
  <c r="L76"/>
  <c r="J76"/>
  <c r="H76"/>
  <c r="N74"/>
  <c r="L74"/>
  <c r="J74"/>
  <c r="H74"/>
  <c r="N73"/>
  <c r="L73"/>
  <c r="J73"/>
  <c r="H73"/>
  <c r="N72"/>
  <c r="L72"/>
  <c r="J72"/>
  <c r="H72"/>
  <c r="N71"/>
  <c r="L71"/>
  <c r="J71"/>
  <c r="H71"/>
  <c r="N64"/>
  <c r="L64"/>
  <c r="J64"/>
  <c r="H64"/>
  <c r="H57"/>
  <c r="J57"/>
  <c r="L57"/>
  <c r="N57"/>
  <c r="N63"/>
  <c r="L63"/>
  <c r="J63"/>
  <c r="H63"/>
  <c r="N62"/>
  <c r="L62"/>
  <c r="J62"/>
  <c r="H62"/>
  <c r="N61"/>
  <c r="L61"/>
  <c r="J61"/>
  <c r="H61"/>
  <c r="N60"/>
  <c r="L60"/>
  <c r="J60"/>
  <c r="H60"/>
  <c r="N59"/>
  <c r="L59"/>
  <c r="J59"/>
  <c r="H59"/>
  <c r="N58"/>
  <c r="L58"/>
  <c r="J58"/>
  <c r="H58"/>
  <c r="N115"/>
  <c r="L115"/>
  <c r="J115"/>
  <c r="H115"/>
  <c r="N114"/>
  <c r="L114"/>
  <c r="J114"/>
  <c r="H114"/>
  <c r="N113"/>
  <c r="L113"/>
  <c r="J113"/>
  <c r="H113"/>
  <c r="N112"/>
  <c r="L112"/>
  <c r="J112"/>
  <c r="H112"/>
  <c r="N111"/>
  <c r="L111"/>
  <c r="J111"/>
  <c r="H111"/>
  <c r="N110"/>
  <c r="L110"/>
  <c r="J110"/>
  <c r="H110"/>
  <c r="H109"/>
  <c r="J109"/>
  <c r="L109"/>
  <c r="N109"/>
  <c r="N51"/>
  <c r="L51"/>
  <c r="J51"/>
  <c r="H51"/>
  <c r="N50"/>
  <c r="L50"/>
  <c r="J50"/>
  <c r="H50"/>
  <c r="N49"/>
  <c r="L49"/>
  <c r="J49"/>
  <c r="H49"/>
  <c r="N47"/>
  <c r="L47"/>
  <c r="J47"/>
  <c r="H47"/>
  <c r="N46"/>
  <c r="L46"/>
  <c r="J46"/>
  <c r="H46"/>
  <c r="N45"/>
  <c r="L45"/>
  <c r="J45"/>
  <c r="H45"/>
  <c r="N38"/>
  <c r="L38"/>
  <c r="J38"/>
  <c r="H38"/>
  <c r="H31"/>
  <c r="J31"/>
  <c r="L31"/>
  <c r="N31"/>
  <c r="N37"/>
  <c r="L37"/>
  <c r="J37"/>
  <c r="H37"/>
  <c r="N36"/>
  <c r="L36"/>
  <c r="J36"/>
  <c r="H36"/>
  <c r="N35"/>
  <c r="L35"/>
  <c r="J35"/>
  <c r="H35"/>
  <c r="N34"/>
  <c r="L34"/>
  <c r="J34"/>
  <c r="H34"/>
  <c r="N33"/>
  <c r="L33"/>
  <c r="J33"/>
  <c r="H33"/>
  <c r="N32"/>
  <c r="L32"/>
  <c r="J32"/>
  <c r="H32"/>
  <c r="N25"/>
  <c r="L25"/>
  <c r="J25"/>
  <c r="H25"/>
  <c r="H18"/>
  <c r="J18"/>
  <c r="L18"/>
  <c r="N18"/>
  <c r="N24"/>
  <c r="L24"/>
  <c r="J24"/>
  <c r="H24"/>
  <c r="N23"/>
  <c r="L23"/>
  <c r="J23"/>
  <c r="H23"/>
  <c r="N22"/>
  <c r="L22"/>
  <c r="J22"/>
  <c r="H22"/>
  <c r="N21"/>
  <c r="L21"/>
  <c r="J21"/>
  <c r="H21"/>
  <c r="N20"/>
  <c r="L20"/>
  <c r="J20"/>
  <c r="H20"/>
  <c r="N19"/>
  <c r="L19"/>
  <c r="J19"/>
  <c r="H19"/>
  <c r="F98" l="1"/>
  <c r="F101"/>
  <c r="F100"/>
  <c r="F88"/>
  <c r="F97"/>
  <c r="F96"/>
  <c r="F86"/>
  <c r="F87"/>
  <c r="F116"/>
  <c r="F109"/>
  <c r="F110"/>
  <c r="F111"/>
  <c r="F112"/>
  <c r="F113"/>
  <c r="F114"/>
  <c r="F115"/>
  <c r="F19"/>
  <c r="F21"/>
  <c r="F72"/>
  <c r="F77"/>
  <c r="F75"/>
  <c r="F48"/>
  <c r="F73"/>
  <c r="F60"/>
  <c r="F59"/>
  <c r="F44"/>
  <c r="F38"/>
  <c r="F37"/>
  <c r="F25"/>
  <c r="F71"/>
  <c r="F58"/>
  <c r="F45"/>
  <c r="F35"/>
  <c r="F23"/>
  <c r="F76"/>
  <c r="F64"/>
  <c r="F63"/>
  <c r="F51"/>
  <c r="F50"/>
  <c r="F24"/>
  <c r="F46"/>
  <c r="F34"/>
  <c r="F33"/>
  <c r="F20"/>
  <c r="F62"/>
  <c r="F49"/>
  <c r="F70"/>
  <c r="F31"/>
  <c r="F83"/>
  <c r="F22"/>
  <c r="F18"/>
  <c r="F32"/>
  <c r="F36"/>
  <c r="F47"/>
  <c r="F61"/>
  <c r="F57"/>
  <c r="F74"/>
  <c r="F85"/>
  <c r="F89"/>
  <c r="F99"/>
  <c r="F103"/>
  <c r="B95" l="1"/>
  <c r="B82"/>
  <c r="B43"/>
  <c r="B17"/>
  <c r="B69"/>
  <c r="B4"/>
  <c r="B56"/>
  <c r="B108"/>
  <c r="B30"/>
</calcChain>
</file>

<file path=xl/sharedStrings.xml><?xml version="1.0" encoding="utf-8"?>
<sst xmlns="http://schemas.openxmlformats.org/spreadsheetml/2006/main" count="1628" uniqueCount="133">
  <si>
    <t xml:space="preserve">Mladší dívky </t>
  </si>
  <si>
    <t>roč.</t>
  </si>
  <si>
    <t>kat.</t>
  </si>
  <si>
    <t>škola</t>
  </si>
  <si>
    <t>body</t>
  </si>
  <si>
    <t>40m</t>
  </si>
  <si>
    <t>b40</t>
  </si>
  <si>
    <t>koule</t>
  </si>
  <si>
    <t>bK</t>
  </si>
  <si>
    <t xml:space="preserve">dálka </t>
  </si>
  <si>
    <t>bD</t>
  </si>
  <si>
    <t>výška</t>
  </si>
  <si>
    <t>bV</t>
  </si>
  <si>
    <t>1.</t>
  </si>
  <si>
    <t>MD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</si>
  <si>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</si>
  <si>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</si>
  <si>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</si>
  <si>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</si>
  <si>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</si>
  <si>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</si>
  <si>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</si>
  <si>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</si>
  <si>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</si>
  <si>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</si>
  <si>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</si>
  <si>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</si>
  <si>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</si>
  <si>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</si>
  <si>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</si>
  <si>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Mladší hoši</t>
  </si>
  <si>
    <t>MH</t>
  </si>
  <si>
    <t>Starší dívky</t>
  </si>
  <si>
    <t>SD</t>
  </si>
  <si>
    <t>Starší hoši</t>
  </si>
  <si>
    <t>SH</t>
  </si>
  <si>
    <t>cel.poř.</t>
  </si>
  <si>
    <t>družstvo:</t>
  </si>
  <si>
    <t xml:space="preserve"> MLADŠÍ DÍVKY 3kg</t>
  </si>
  <si>
    <t>MLADŠÍ HOŠI 3kg</t>
  </si>
  <si>
    <t>jméno</t>
  </si>
  <si>
    <t>výkon</t>
  </si>
  <si>
    <t>STARŠÍ DÍVKY 3kg</t>
  </si>
  <si>
    <t>STARŠÍ HOŠI 4kg</t>
  </si>
  <si>
    <t xml:space="preserve"> MLADŠÍ DÍVKY </t>
  </si>
  <si>
    <t xml:space="preserve">MLADŠÍ HOŠI </t>
  </si>
  <si>
    <t xml:space="preserve">STARŠÍ DÍVKY </t>
  </si>
  <si>
    <t xml:space="preserve">STARŠÍ HOŠI </t>
  </si>
  <si>
    <t>dálka</t>
  </si>
  <si>
    <t>skok vysoký</t>
  </si>
  <si>
    <t>MLADŠÍ HOŠI</t>
  </si>
  <si>
    <t>17.</t>
  </si>
  <si>
    <t>18.</t>
  </si>
  <si>
    <t>SSK VÍTKOVICE</t>
  </si>
  <si>
    <t>AK OLOMOUC</t>
  </si>
  <si>
    <t>ZŠ TŘINEC</t>
  </si>
  <si>
    <t>TJ START HAVÍŘOV</t>
  </si>
  <si>
    <t>ZŠ ENGLIŠOVA</t>
  </si>
  <si>
    <t>ZŠ PORUBSKÁ</t>
  </si>
  <si>
    <t>Halový atletický čtyřboj     1.-2.4.2016      Havířov</t>
  </si>
  <si>
    <t>HAČ 2016</t>
  </si>
  <si>
    <t>HAČ  1.-2.4.2016</t>
  </si>
  <si>
    <t>Gatnárková Beáta</t>
  </si>
  <si>
    <t>03</t>
  </si>
  <si>
    <t>ZŠ Englišova</t>
  </si>
  <si>
    <t>Bittnerová Michaela</t>
  </si>
  <si>
    <t>Kavecký David</t>
  </si>
  <si>
    <t>Lichnovská Barbora</t>
  </si>
  <si>
    <t>02</t>
  </si>
  <si>
    <t>00</t>
  </si>
  <si>
    <t>Stratilová Valerie</t>
  </si>
  <si>
    <t>01</t>
  </si>
  <si>
    <t>Kašpárek Vojtěch</t>
  </si>
  <si>
    <t>Zíka Jan</t>
  </si>
  <si>
    <t>Oborná Denisa</t>
  </si>
  <si>
    <t>Martinková Tereza</t>
  </si>
  <si>
    <t>Červenka Filip</t>
  </si>
  <si>
    <t>04</t>
  </si>
  <si>
    <t>Lisák Tomáš</t>
  </si>
  <si>
    <t>Holainová Bára</t>
  </si>
  <si>
    <t>Pokorná Barbora</t>
  </si>
  <si>
    <t>Vilímová Tereza</t>
  </si>
  <si>
    <t>SSK Vítkovice</t>
  </si>
  <si>
    <t>Pisková Lucie</t>
  </si>
  <si>
    <t>Večeřa Marek</t>
  </si>
  <si>
    <t>Javůrek Ondřej</t>
  </si>
  <si>
    <t>Štvrtňová Kristýna</t>
  </si>
  <si>
    <t>Luzarová Adéla</t>
  </si>
  <si>
    <t>Vaněk Martin</t>
  </si>
  <si>
    <t>Kret Marek</t>
  </si>
  <si>
    <t>Kolářová Anna</t>
  </si>
  <si>
    <t>AK Olomouc</t>
  </si>
  <si>
    <t>Mičudová Pavlína</t>
  </si>
  <si>
    <t>Zbraněk Robin</t>
  </si>
  <si>
    <t>Lochman Benedikt</t>
  </si>
  <si>
    <t>Mičunková Lucie</t>
  </si>
  <si>
    <t>Eichlerová Veronika</t>
  </si>
  <si>
    <t>Mautner Jan</t>
  </si>
  <si>
    <t>Michalík Štěpán</t>
  </si>
  <si>
    <t>Marková Zuzana</t>
  </si>
  <si>
    <t>TJ Start Havířov</t>
  </si>
  <si>
    <t>Klimecká Zuzana</t>
  </si>
  <si>
    <t>Návrat Tomáš</t>
  </si>
  <si>
    <t>Staś Ondřej</t>
  </si>
  <si>
    <t>Höfrová Lucie</t>
  </si>
  <si>
    <t>Kubicová Nikol</t>
  </si>
  <si>
    <t>Pálka Viktor</t>
  </si>
  <si>
    <t>Šticha Jiří</t>
  </si>
  <si>
    <t>Krupicová Lucie</t>
  </si>
  <si>
    <t>ZŠ Porubská</t>
  </si>
  <si>
    <t>Hurníková Vanessa</t>
  </si>
  <si>
    <t>ZŠ Třinec</t>
  </si>
  <si>
    <t>Martynková Eliška</t>
  </si>
  <si>
    <t>Sikora Mikuláš</t>
  </si>
  <si>
    <t>Martynek Radim</t>
  </si>
  <si>
    <t>Bruková Hana</t>
  </si>
  <si>
    <t>Růžičková Veronika</t>
  </si>
  <si>
    <t>Csikán Jan Josef</t>
  </si>
  <si>
    <t>Morcinek Šimon</t>
  </si>
  <si>
    <t>SG Ostrava A</t>
  </si>
  <si>
    <t>Juřicová Karolína</t>
  </si>
  <si>
    <t>SG Ostrava B</t>
  </si>
  <si>
    <t>Slováková Lucie</t>
  </si>
  <si>
    <t>Nováček Filip</t>
  </si>
  <si>
    <t>Sobčíková Adéla</t>
  </si>
  <si>
    <t>Picmausová Petra</t>
  </si>
  <si>
    <t>Hreňko Erik</t>
  </si>
  <si>
    <t>SG OSTRAVA A</t>
  </si>
  <si>
    <t>SG OSTRAVA B</t>
  </si>
  <si>
    <t>Navrátil Šimon</t>
  </si>
  <si>
    <t>Misiorzová Monika</t>
  </si>
  <si>
    <t>Záruba Kryštof</t>
  </si>
  <si>
    <t>Martinkova Tereza</t>
  </si>
</sst>
</file>

<file path=xl/styles.xml><?xml version="1.0" encoding="utf-8"?>
<styleSheet xmlns="http://schemas.openxmlformats.org/spreadsheetml/2006/main">
  <fonts count="16">
    <font>
      <sz val="10"/>
      <name val="Arial"/>
      <charset val="238"/>
    </font>
    <font>
      <b/>
      <sz val="16"/>
      <name val="Arial"/>
      <family val="2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</font>
    <font>
      <sz val="10"/>
      <name val="Times New Roman CE"/>
      <family val="1"/>
      <charset val="238"/>
    </font>
    <font>
      <b/>
      <sz val="14"/>
      <name val="Verdana"/>
      <family val="2"/>
      <charset val="238"/>
    </font>
    <font>
      <b/>
      <sz val="16"/>
      <name val="Verdana"/>
      <family val="2"/>
      <charset val="238"/>
    </font>
    <font>
      <b/>
      <sz val="36"/>
      <name val="Verdana"/>
      <family val="2"/>
    </font>
    <font>
      <b/>
      <i/>
      <sz val="18"/>
      <name val="Verdana"/>
      <family val="2"/>
      <charset val="238"/>
    </font>
    <font>
      <b/>
      <sz val="12"/>
      <name val="Verdana"/>
      <family val="2"/>
      <charset val="238"/>
    </font>
    <font>
      <sz val="12"/>
      <name val="Verdana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/>
    <xf numFmtId="0" fontId="4" fillId="0" borderId="1" xfId="0" applyFont="1" applyFill="1" applyBorder="1"/>
    <xf numFmtId="1" fontId="5" fillId="2" borderId="1" xfId="0" applyNumberFormat="1" applyFont="1" applyFill="1" applyBorder="1"/>
    <xf numFmtId="2" fontId="4" fillId="0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0" fillId="0" borderId="3" xfId="0" applyFill="1" applyBorder="1"/>
    <xf numFmtId="0" fontId="0" fillId="0" borderId="1" xfId="0" applyFill="1" applyBorder="1"/>
    <xf numFmtId="2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0" borderId="0" xfId="0" applyFont="1" applyFill="1" applyBorder="1"/>
    <xf numFmtId="2" fontId="4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0" fillId="0" borderId="4" xfId="0" applyFill="1" applyBorder="1"/>
    <xf numFmtId="1" fontId="4" fillId="0" borderId="4" xfId="0" applyNumberFormat="1" applyFont="1" applyFill="1" applyBorder="1" applyAlignment="1">
      <alignment horizontal="center"/>
    </xf>
    <xf numFmtId="1" fontId="5" fillId="2" borderId="9" xfId="0" applyNumberFormat="1" applyFont="1" applyFill="1" applyBorder="1"/>
    <xf numFmtId="1" fontId="4" fillId="0" borderId="4" xfId="0" applyNumberFormat="1" applyFont="1" applyBorder="1" applyAlignment="1">
      <alignment horizontal="center"/>
    </xf>
    <xf numFmtId="0" fontId="0" fillId="0" borderId="0" xfId="0" applyFill="1" applyBorder="1"/>
    <xf numFmtId="1" fontId="4" fillId="0" borderId="0" xfId="0" applyNumberFormat="1" applyFont="1" applyFill="1" applyBorder="1" applyAlignment="1">
      <alignment horizontal="center"/>
    </xf>
    <xf numFmtId="0" fontId="0" fillId="0" borderId="10" xfId="0" applyFill="1" applyBorder="1"/>
    <xf numFmtId="0" fontId="7" fillId="0" borderId="0" xfId="0" applyFont="1" applyBorder="1"/>
    <xf numFmtId="0" fontId="4" fillId="0" borderId="6" xfId="0" applyFont="1" applyBorder="1" applyAlignment="1"/>
    <xf numFmtId="0" fontId="4" fillId="0" borderId="1" xfId="0" applyFont="1" applyBorder="1" applyAlignme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11" fillId="3" borderId="11" xfId="0" applyNumberFormat="1" applyFont="1" applyFill="1" applyBorder="1" applyAlignment="1">
      <alignment horizontal="center"/>
    </xf>
    <xf numFmtId="1" fontId="11" fillId="3" borderId="12" xfId="0" applyNumberFormat="1" applyFont="1" applyFill="1" applyBorder="1" applyAlignment="1">
      <alignment horizontal="center"/>
    </xf>
    <xf numFmtId="0" fontId="4" fillId="2" borderId="13" xfId="0" applyFont="1" applyFill="1" applyBorder="1" applyAlignment="1"/>
    <xf numFmtId="0" fontId="5" fillId="0" borderId="1" xfId="0" applyFont="1" applyFill="1" applyBorder="1" applyAlignment="1"/>
    <xf numFmtId="0" fontId="5" fillId="2" borderId="1" xfId="0" applyFont="1" applyFill="1" applyBorder="1" applyAlignment="1"/>
    <xf numFmtId="0" fontId="4" fillId="0" borderId="0" xfId="0" applyFont="1" applyFill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2" fillId="3" borderId="14" xfId="0" applyFont="1" applyFill="1" applyBorder="1" applyAlignment="1">
      <alignment horizontal="left"/>
    </xf>
    <xf numFmtId="0" fontId="13" fillId="3" borderId="15" xfId="0" applyFont="1" applyFill="1" applyBorder="1" applyAlignment="1">
      <alignment horizontal="left"/>
    </xf>
    <xf numFmtId="2" fontId="4" fillId="0" borderId="13" xfId="0" applyNumberFormat="1" applyFont="1" applyFill="1" applyBorder="1" applyAlignment="1">
      <alignment horizontal="center"/>
    </xf>
    <xf numFmtId="0" fontId="8" fillId="3" borderId="0" xfId="0" applyFont="1" applyFill="1"/>
    <xf numFmtId="0" fontId="12" fillId="0" borderId="0" xfId="0" applyFont="1"/>
    <xf numFmtId="0" fontId="4" fillId="0" borderId="0" xfId="0" applyFont="1"/>
    <xf numFmtId="0" fontId="2" fillId="0" borderId="0" xfId="0" applyFont="1"/>
    <xf numFmtId="0" fontId="5" fillId="3" borderId="0" xfId="0" applyFont="1" applyFill="1"/>
    <xf numFmtId="0" fontId="5" fillId="0" borderId="0" xfId="0" applyFont="1" applyFill="1"/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/>
    <xf numFmtId="0" fontId="4" fillId="0" borderId="0" xfId="0" applyNumberFormat="1" applyFont="1" applyFill="1" applyBorder="1"/>
    <xf numFmtId="0" fontId="5" fillId="0" borderId="0" xfId="0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1" fontId="4" fillId="0" borderId="0" xfId="0" applyNumberFormat="1" applyFont="1" applyAlignment="1">
      <alignment horizontal="center"/>
    </xf>
    <xf numFmtId="0" fontId="0" fillId="0" borderId="17" xfId="0" applyBorder="1"/>
    <xf numFmtId="0" fontId="0" fillId="0" borderId="0" xfId="0" applyBorder="1"/>
    <xf numFmtId="0" fontId="2" fillId="0" borderId="18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" fillId="0" borderId="20" xfId="0" applyFont="1" applyBorder="1"/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15" fillId="0" borderId="1" xfId="0" applyFont="1" applyFill="1" applyBorder="1"/>
    <xf numFmtId="0" fontId="5" fillId="2" borderId="23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4" fillId="0" borderId="3" xfId="0" applyFont="1" applyFill="1" applyBorder="1" applyAlignment="1"/>
    <xf numFmtId="2" fontId="4" fillId="0" borderId="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0" fillId="0" borderId="26" xfId="0" applyBorder="1"/>
    <xf numFmtId="0" fontId="1" fillId="0" borderId="26" xfId="0" applyFont="1" applyBorder="1"/>
    <xf numFmtId="2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15" fillId="0" borderId="0" xfId="0" applyFont="1"/>
    <xf numFmtId="0" fontId="13" fillId="3" borderId="15" xfId="0" applyFont="1" applyFill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28" xfId="0" applyFont="1" applyFill="1" applyBorder="1"/>
    <xf numFmtId="0" fontId="4" fillId="0" borderId="13" xfId="0" applyFont="1" applyFill="1" applyBorder="1" applyAlignment="1"/>
    <xf numFmtId="1" fontId="11" fillId="3" borderId="1" xfId="0" applyNumberFormat="1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0" fillId="0" borderId="4" xfId="0" applyBorder="1"/>
    <xf numFmtId="0" fontId="15" fillId="0" borderId="3" xfId="0" applyFont="1" applyFill="1" applyBorder="1"/>
    <xf numFmtId="0" fontId="15" fillId="0" borderId="31" xfId="0" applyFont="1" applyFill="1" applyBorder="1"/>
    <xf numFmtId="0" fontId="15" fillId="0" borderId="1" xfId="0" applyFont="1" applyFill="1" applyBorder="1" applyAlignment="1"/>
    <xf numFmtId="0" fontId="15" fillId="0" borderId="3" xfId="0" applyFont="1" applyFill="1" applyBorder="1" applyAlignment="1"/>
    <xf numFmtId="0" fontId="4" fillId="0" borderId="2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49" fontId="15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5" fillId="2" borderId="23" xfId="0" applyNumberFormat="1" applyFont="1" applyFill="1" applyBorder="1"/>
    <xf numFmtId="1" fontId="5" fillId="2" borderId="4" xfId="0" applyNumberFormat="1" applyFont="1" applyFill="1" applyBorder="1"/>
    <xf numFmtId="1" fontId="5" fillId="2" borderId="7" xfId="0" applyNumberFormat="1" applyFont="1" applyFill="1" applyBorder="1"/>
    <xf numFmtId="1" fontId="5" fillId="2" borderId="21" xfId="0" applyNumberFormat="1" applyFont="1" applyFill="1" applyBorder="1"/>
    <xf numFmtId="2" fontId="2" fillId="0" borderId="30" xfId="0" applyNumberFormat="1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49" fontId="0" fillId="0" borderId="1" xfId="0" applyNumberFormat="1" applyFill="1" applyBorder="1"/>
    <xf numFmtId="49" fontId="0" fillId="0" borderId="4" xfId="0" applyNumberFormat="1" applyFill="1" applyBorder="1"/>
    <xf numFmtId="49" fontId="4" fillId="0" borderId="1" xfId="0" applyNumberFormat="1" applyFont="1" applyFill="1" applyBorder="1" applyAlignment="1">
      <alignment horizontal="center"/>
    </xf>
    <xf numFmtId="0" fontId="15" fillId="0" borderId="30" xfId="0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2" fontId="2" fillId="0" borderId="30" xfId="0" applyNumberFormat="1" applyFont="1" applyFill="1" applyBorder="1" applyAlignment="1">
      <alignment horizontal="center" vertical="center"/>
    </xf>
    <xf numFmtId="0" fontId="15" fillId="0" borderId="6" xfId="0" applyFont="1" applyFill="1" applyBorder="1"/>
    <xf numFmtId="49" fontId="15" fillId="0" borderId="6" xfId="0" applyNumberFormat="1" applyFont="1" applyFill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0" fontId="15" fillId="0" borderId="0" xfId="0" applyFont="1" applyFill="1" applyBorder="1"/>
    <xf numFmtId="0" fontId="15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0" fontId="0" fillId="0" borderId="6" xfId="0" applyFill="1" applyBorder="1"/>
    <xf numFmtId="0" fontId="15" fillId="0" borderId="6" xfId="0" applyFont="1" applyFill="1" applyBorder="1" applyAlignment="1"/>
    <xf numFmtId="2" fontId="15" fillId="0" borderId="6" xfId="0" applyNumberFormat="1" applyFont="1" applyBorder="1" applyAlignment="1">
      <alignment horizontal="center"/>
    </xf>
    <xf numFmtId="2" fontId="4" fillId="0" borderId="6" xfId="0" applyNumberFormat="1" applyFont="1" applyFill="1" applyBorder="1" applyAlignment="1">
      <alignment horizontal="center"/>
    </xf>
    <xf numFmtId="2" fontId="2" fillId="0" borderId="30" xfId="0" applyNumberFormat="1" applyFont="1" applyFill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2" fontId="2" fillId="0" borderId="30" xfId="0" applyNumberFormat="1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15" fillId="0" borderId="15" xfId="0" applyFont="1" applyFill="1" applyBorder="1"/>
    <xf numFmtId="49" fontId="0" fillId="0" borderId="15" xfId="0" applyNumberForma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0" fontId="15" fillId="0" borderId="15" xfId="0" applyFont="1" applyFill="1" applyBorder="1" applyAlignment="1">
      <alignment horizontal="center"/>
    </xf>
    <xf numFmtId="49" fontId="15" fillId="0" borderId="0" xfId="0" applyNumberFormat="1" applyFont="1" applyFill="1" applyBorder="1" applyAlignment="1">
      <alignment horizontal="center"/>
    </xf>
    <xf numFmtId="2" fontId="4" fillId="0" borderId="15" xfId="0" applyNumberFormat="1" applyFont="1" applyFill="1" applyBorder="1" applyAlignment="1">
      <alignment horizontal="center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0" fillId="0" borderId="31" xfId="0" applyFill="1" applyBorder="1"/>
    <xf numFmtId="0" fontId="15" fillId="0" borderId="32" xfId="0" applyFont="1" applyFill="1" applyBorder="1" applyAlignment="1"/>
    <xf numFmtId="0" fontId="0" fillId="0" borderId="1" xfId="0" applyFont="1" applyFill="1" applyBorder="1"/>
    <xf numFmtId="0" fontId="0" fillId="0" borderId="32" xfId="0" applyFill="1" applyBorder="1"/>
    <xf numFmtId="2" fontId="2" fillId="0" borderId="30" xfId="0" applyNumberFormat="1" applyFont="1" applyFill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49" fontId="2" fillId="0" borderId="30" xfId="0" applyNumberFormat="1" applyFont="1" applyBorder="1" applyAlignment="1">
      <alignment horizontal="center" vertical="center"/>
    </xf>
    <xf numFmtId="0" fontId="0" fillId="0" borderId="30" xfId="0" applyBorder="1" applyAlignment="1">
      <alignment horizontal="center"/>
    </xf>
    <xf numFmtId="2" fontId="2" fillId="0" borderId="30" xfId="0" applyNumberFormat="1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left"/>
    </xf>
    <xf numFmtId="0" fontId="13" fillId="3" borderId="15" xfId="0" applyFont="1" applyFill="1" applyBorder="1" applyAlignment="1">
      <alignment horizontal="left"/>
    </xf>
    <xf numFmtId="0" fontId="13" fillId="3" borderId="16" xfId="0" applyFont="1" applyFill="1" applyBorder="1" applyAlignment="1">
      <alignment horizontal="left"/>
    </xf>
    <xf numFmtId="0" fontId="8" fillId="0" borderId="0" xfId="0" applyFont="1" applyBorder="1" applyAlignment="1"/>
    <xf numFmtId="0" fontId="9" fillId="0" borderId="0" xfId="0" applyFont="1" applyBorder="1" applyAlignment="1"/>
    <xf numFmtId="0" fontId="12" fillId="3" borderId="28" xfId="0" applyFont="1" applyFill="1" applyBorder="1" applyAlignment="1">
      <alignment horizontal="left"/>
    </xf>
    <xf numFmtId="0" fontId="13" fillId="3" borderId="29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83"/>
  <sheetViews>
    <sheetView topLeftCell="A43" workbookViewId="0">
      <selection activeCell="Q52" sqref="Q52"/>
    </sheetView>
  </sheetViews>
  <sheetFormatPr defaultRowHeight="12.75"/>
  <cols>
    <col min="1" max="1" width="3" customWidth="1"/>
    <col min="2" max="2" width="18.42578125" customWidth="1"/>
    <col min="3" max="3" width="5" customWidth="1"/>
    <col min="4" max="4" width="9.140625" style="78"/>
    <col min="5" max="5" width="15.42578125" customWidth="1"/>
    <col min="6" max="6" width="9.140625" style="78"/>
    <col min="7" max="7" width="9.7109375" bestFit="1" customWidth="1"/>
  </cols>
  <sheetData>
    <row r="2" spans="1:14">
      <c r="B2" s="88" t="s">
        <v>60</v>
      </c>
    </row>
    <row r="3" spans="1:14" ht="21" thickBot="1">
      <c r="B3" s="1" t="s">
        <v>0</v>
      </c>
    </row>
    <row r="4" spans="1:14" ht="13.5" thickBot="1">
      <c r="B4" s="83"/>
      <c r="C4" s="65" t="s">
        <v>1</v>
      </c>
      <c r="D4" s="65" t="s">
        <v>2</v>
      </c>
      <c r="E4" s="65" t="s">
        <v>3</v>
      </c>
      <c r="F4" s="65" t="s">
        <v>4</v>
      </c>
      <c r="G4" s="65" t="s">
        <v>5</v>
      </c>
      <c r="H4" s="66" t="s">
        <v>6</v>
      </c>
      <c r="I4" s="65" t="s">
        <v>7</v>
      </c>
      <c r="J4" s="66" t="s">
        <v>8</v>
      </c>
      <c r="K4" s="65" t="s">
        <v>9</v>
      </c>
      <c r="L4" s="66" t="s">
        <v>10</v>
      </c>
      <c r="M4" s="65" t="s">
        <v>11</v>
      </c>
      <c r="N4" s="67" t="s">
        <v>12</v>
      </c>
    </row>
    <row r="5" spans="1:14">
      <c r="A5" t="s">
        <v>13</v>
      </c>
      <c r="B5" s="149" t="s">
        <v>62</v>
      </c>
      <c r="C5" s="104" t="s">
        <v>63</v>
      </c>
      <c r="D5" s="100" t="s">
        <v>14</v>
      </c>
      <c r="E5" s="107" t="s">
        <v>64</v>
      </c>
      <c r="F5" s="108">
        <f t="shared" ref="F5:F18" si="0">H5+J5+L5+N5</f>
        <v>1794</v>
      </c>
      <c r="G5" s="10">
        <v>6.23</v>
      </c>
      <c r="H5" s="72">
        <f t="shared" ref="H5:H18" si="1">IF( AND(G5&gt;4.5),ROUNDDOWN(74.755*(9-G5)^1.81,0),0)</f>
        <v>472</v>
      </c>
      <c r="I5" s="10">
        <v>6.42</v>
      </c>
      <c r="J5" s="72">
        <f t="shared" ref="J5:J18" si="2">IF( AND(I5&gt;1.5),ROUNDDOWN(56.0211*(I5-1.5)^1.05,0),0)</f>
        <v>298</v>
      </c>
      <c r="K5" s="4">
        <v>464</v>
      </c>
      <c r="L5" s="72">
        <f t="shared" ref="L5:L18" si="3">IF( AND(K5&gt;210),ROUNDDOWN(0.188807*(K5-210)^1.41,0),0)</f>
        <v>464</v>
      </c>
      <c r="M5" s="10">
        <v>144</v>
      </c>
      <c r="N5" s="73">
        <f t="shared" ref="N5:N18" si="4">IF( AND(M5&gt;75),ROUNDDOWN(1.84523*(M5-75)^1.35,0),0)</f>
        <v>560</v>
      </c>
    </row>
    <row r="6" spans="1:14">
      <c r="A6" t="s">
        <v>15</v>
      </c>
      <c r="B6" s="96" t="s">
        <v>74</v>
      </c>
      <c r="C6" s="104" t="s">
        <v>63</v>
      </c>
      <c r="D6" s="100" t="s">
        <v>14</v>
      </c>
      <c r="E6" s="106" t="s">
        <v>119</v>
      </c>
      <c r="F6" s="3">
        <f t="shared" si="0"/>
        <v>1675</v>
      </c>
      <c r="G6" s="10">
        <v>6.18</v>
      </c>
      <c r="H6" s="5">
        <f t="shared" si="1"/>
        <v>488</v>
      </c>
      <c r="I6" s="10">
        <v>8.48</v>
      </c>
      <c r="J6" s="5">
        <f t="shared" si="2"/>
        <v>430</v>
      </c>
      <c r="K6" s="6">
        <v>416</v>
      </c>
      <c r="L6" s="5">
        <f t="shared" si="3"/>
        <v>345</v>
      </c>
      <c r="M6" s="10">
        <v>130</v>
      </c>
      <c r="N6" s="7">
        <f t="shared" si="4"/>
        <v>412</v>
      </c>
    </row>
    <row r="7" spans="1:14">
      <c r="A7" t="s">
        <v>16</v>
      </c>
      <c r="B7" s="96" t="s">
        <v>65</v>
      </c>
      <c r="C7" s="104" t="s">
        <v>63</v>
      </c>
      <c r="D7" s="100" t="s">
        <v>14</v>
      </c>
      <c r="E7" s="107" t="s">
        <v>64</v>
      </c>
      <c r="F7" s="3">
        <f t="shared" si="0"/>
        <v>1580</v>
      </c>
      <c r="G7" s="10">
        <v>6.13</v>
      </c>
      <c r="H7" s="5">
        <f t="shared" si="1"/>
        <v>503</v>
      </c>
      <c r="I7" s="10">
        <v>5.25</v>
      </c>
      <c r="J7" s="5">
        <f t="shared" si="2"/>
        <v>224</v>
      </c>
      <c r="K7" s="10">
        <v>455</v>
      </c>
      <c r="L7" s="5">
        <f t="shared" si="3"/>
        <v>441</v>
      </c>
      <c r="M7" s="10">
        <v>130</v>
      </c>
      <c r="N7" s="7">
        <f t="shared" si="4"/>
        <v>412</v>
      </c>
    </row>
    <row r="8" spans="1:14">
      <c r="A8" t="s">
        <v>17</v>
      </c>
      <c r="B8" s="99" t="s">
        <v>101</v>
      </c>
      <c r="C8" s="104" t="s">
        <v>68</v>
      </c>
      <c r="D8" s="100" t="s">
        <v>14</v>
      </c>
      <c r="E8" s="107" t="s">
        <v>100</v>
      </c>
      <c r="F8" s="3">
        <f t="shared" si="0"/>
        <v>1527</v>
      </c>
      <c r="G8" s="10">
        <v>6.46</v>
      </c>
      <c r="H8" s="5">
        <f t="shared" si="1"/>
        <v>404</v>
      </c>
      <c r="I8" s="10">
        <v>6.03</v>
      </c>
      <c r="J8" s="5">
        <f t="shared" si="2"/>
        <v>273</v>
      </c>
      <c r="K8" s="10">
        <v>454</v>
      </c>
      <c r="L8" s="5">
        <f t="shared" si="3"/>
        <v>438</v>
      </c>
      <c r="M8" s="10">
        <v>130</v>
      </c>
      <c r="N8" s="7">
        <f t="shared" si="4"/>
        <v>412</v>
      </c>
    </row>
    <row r="9" spans="1:14">
      <c r="A9" t="s">
        <v>18</v>
      </c>
      <c r="B9" s="96" t="s">
        <v>75</v>
      </c>
      <c r="C9" s="104" t="s">
        <v>68</v>
      </c>
      <c r="D9" s="100" t="s">
        <v>14</v>
      </c>
      <c r="E9" s="106" t="s">
        <v>119</v>
      </c>
      <c r="F9" s="3">
        <f t="shared" si="0"/>
        <v>1511</v>
      </c>
      <c r="G9" s="10">
        <v>6.15</v>
      </c>
      <c r="H9" s="5">
        <f t="shared" si="1"/>
        <v>497</v>
      </c>
      <c r="I9" s="10">
        <v>6.21</v>
      </c>
      <c r="J9" s="5">
        <f t="shared" si="2"/>
        <v>285</v>
      </c>
      <c r="K9" s="4">
        <v>425</v>
      </c>
      <c r="L9" s="5">
        <f t="shared" si="3"/>
        <v>367</v>
      </c>
      <c r="M9" s="10">
        <v>125</v>
      </c>
      <c r="N9" s="7">
        <f t="shared" si="4"/>
        <v>362</v>
      </c>
    </row>
    <row r="10" spans="1:14">
      <c r="A10" t="s">
        <v>19</v>
      </c>
      <c r="B10" s="96" t="s">
        <v>130</v>
      </c>
      <c r="C10" s="104" t="s">
        <v>68</v>
      </c>
      <c r="D10" s="100" t="s">
        <v>14</v>
      </c>
      <c r="E10" s="107" t="s">
        <v>111</v>
      </c>
      <c r="F10" s="3">
        <f t="shared" si="0"/>
        <v>1481</v>
      </c>
      <c r="G10" s="10">
        <v>6.62</v>
      </c>
      <c r="H10" s="5">
        <f t="shared" si="1"/>
        <v>359</v>
      </c>
      <c r="I10" s="10">
        <v>6.91</v>
      </c>
      <c r="J10" s="5">
        <f t="shared" si="2"/>
        <v>329</v>
      </c>
      <c r="K10" s="10">
        <v>409</v>
      </c>
      <c r="L10" s="5">
        <f t="shared" si="3"/>
        <v>329</v>
      </c>
      <c r="M10" s="10">
        <v>135</v>
      </c>
      <c r="N10" s="7">
        <f t="shared" si="4"/>
        <v>464</v>
      </c>
    </row>
    <row r="11" spans="1:14">
      <c r="A11" t="s">
        <v>20</v>
      </c>
      <c r="B11" s="96" t="s">
        <v>122</v>
      </c>
      <c r="C11" s="104" t="s">
        <v>68</v>
      </c>
      <c r="D11" s="100" t="s">
        <v>14</v>
      </c>
      <c r="E11" s="106" t="s">
        <v>121</v>
      </c>
      <c r="F11" s="3">
        <f t="shared" si="0"/>
        <v>1478</v>
      </c>
      <c r="G11" s="10">
        <v>6.51</v>
      </c>
      <c r="H11" s="5">
        <f t="shared" si="1"/>
        <v>389</v>
      </c>
      <c r="I11" s="10">
        <v>6.61</v>
      </c>
      <c r="J11" s="5">
        <f t="shared" si="2"/>
        <v>310</v>
      </c>
      <c r="K11" s="10">
        <v>375</v>
      </c>
      <c r="L11" s="5">
        <f t="shared" si="3"/>
        <v>252</v>
      </c>
      <c r="M11" s="10">
        <v>141</v>
      </c>
      <c r="N11" s="7">
        <f t="shared" si="4"/>
        <v>527</v>
      </c>
    </row>
    <row r="12" spans="1:14">
      <c r="A12" t="s">
        <v>21</v>
      </c>
      <c r="B12" s="8" t="s">
        <v>90</v>
      </c>
      <c r="C12" s="105" t="s">
        <v>63</v>
      </c>
      <c r="D12" s="100" t="s">
        <v>14</v>
      </c>
      <c r="E12" s="107" t="s">
        <v>91</v>
      </c>
      <c r="F12" s="3">
        <f t="shared" si="0"/>
        <v>1477</v>
      </c>
      <c r="G12" s="10">
        <v>6.29</v>
      </c>
      <c r="H12" s="5">
        <f t="shared" si="1"/>
        <v>454</v>
      </c>
      <c r="I12" s="10">
        <v>5.43</v>
      </c>
      <c r="J12" s="5">
        <f t="shared" si="2"/>
        <v>235</v>
      </c>
      <c r="K12" s="4">
        <v>468</v>
      </c>
      <c r="L12" s="5">
        <f t="shared" si="3"/>
        <v>474</v>
      </c>
      <c r="M12" s="10">
        <v>120</v>
      </c>
      <c r="N12" s="7">
        <f t="shared" si="4"/>
        <v>314</v>
      </c>
    </row>
    <row r="13" spans="1:14">
      <c r="A13" t="s">
        <v>22</v>
      </c>
      <c r="B13" s="96" t="s">
        <v>83</v>
      </c>
      <c r="C13" s="105" t="s">
        <v>63</v>
      </c>
      <c r="D13" s="100" t="s">
        <v>14</v>
      </c>
      <c r="E13" s="107" t="s">
        <v>82</v>
      </c>
      <c r="F13" s="3">
        <f t="shared" si="0"/>
        <v>1455</v>
      </c>
      <c r="G13" s="10">
        <v>6.35</v>
      </c>
      <c r="H13" s="5">
        <f t="shared" si="1"/>
        <v>436</v>
      </c>
      <c r="I13" s="10">
        <v>6.05</v>
      </c>
      <c r="J13" s="5">
        <f t="shared" si="2"/>
        <v>274</v>
      </c>
      <c r="K13" s="4">
        <v>411</v>
      </c>
      <c r="L13" s="5">
        <f t="shared" si="3"/>
        <v>333</v>
      </c>
      <c r="M13" s="10">
        <v>130</v>
      </c>
      <c r="N13" s="7">
        <f t="shared" si="4"/>
        <v>412</v>
      </c>
    </row>
    <row r="14" spans="1:14">
      <c r="A14" s="119" t="s">
        <v>23</v>
      </c>
      <c r="B14" s="8" t="s">
        <v>99</v>
      </c>
      <c r="C14" s="105" t="s">
        <v>68</v>
      </c>
      <c r="D14" s="100" t="s">
        <v>14</v>
      </c>
      <c r="E14" s="107" t="s">
        <v>100</v>
      </c>
      <c r="F14" s="3">
        <f t="shared" si="0"/>
        <v>1403</v>
      </c>
      <c r="G14" s="10">
        <v>6.46</v>
      </c>
      <c r="H14" s="5">
        <f t="shared" si="1"/>
        <v>404</v>
      </c>
      <c r="I14" s="10">
        <v>6.62</v>
      </c>
      <c r="J14" s="5">
        <f t="shared" si="2"/>
        <v>311</v>
      </c>
      <c r="K14" s="10">
        <v>408</v>
      </c>
      <c r="L14" s="5">
        <f t="shared" si="3"/>
        <v>326</v>
      </c>
      <c r="M14" s="10">
        <v>125</v>
      </c>
      <c r="N14" s="7">
        <f t="shared" si="4"/>
        <v>362</v>
      </c>
    </row>
    <row r="15" spans="1:14">
      <c r="A15" s="119" t="s">
        <v>24</v>
      </c>
      <c r="B15" s="96" t="s">
        <v>120</v>
      </c>
      <c r="C15" s="104" t="s">
        <v>68</v>
      </c>
      <c r="D15" s="100" t="s">
        <v>14</v>
      </c>
      <c r="E15" s="106" t="s">
        <v>121</v>
      </c>
      <c r="F15" s="3">
        <f t="shared" si="0"/>
        <v>1397</v>
      </c>
      <c r="G15" s="10">
        <v>6.43</v>
      </c>
      <c r="H15" s="5">
        <f t="shared" si="1"/>
        <v>412</v>
      </c>
      <c r="I15" s="10">
        <v>5.73</v>
      </c>
      <c r="J15" s="5">
        <f t="shared" si="2"/>
        <v>254</v>
      </c>
      <c r="K15" s="10">
        <v>426</v>
      </c>
      <c r="L15" s="5">
        <f t="shared" si="3"/>
        <v>369</v>
      </c>
      <c r="M15" s="10">
        <v>125</v>
      </c>
      <c r="N15" s="7">
        <f t="shared" si="4"/>
        <v>362</v>
      </c>
    </row>
    <row r="16" spans="1:14">
      <c r="A16" t="s">
        <v>25</v>
      </c>
      <c r="B16" s="150" t="s">
        <v>112</v>
      </c>
      <c r="C16" s="123" t="s">
        <v>63</v>
      </c>
      <c r="D16" s="100" t="s">
        <v>14</v>
      </c>
      <c r="E16" s="107" t="s">
        <v>111</v>
      </c>
      <c r="F16" s="3">
        <f t="shared" si="0"/>
        <v>1355</v>
      </c>
      <c r="G16" s="124">
        <v>6.77</v>
      </c>
      <c r="H16" s="5">
        <f t="shared" si="1"/>
        <v>319</v>
      </c>
      <c r="I16" s="124">
        <v>5.68</v>
      </c>
      <c r="J16" s="5">
        <f t="shared" si="2"/>
        <v>251</v>
      </c>
      <c r="K16" s="124">
        <v>392</v>
      </c>
      <c r="L16" s="5">
        <f t="shared" si="3"/>
        <v>290</v>
      </c>
      <c r="M16" s="124">
        <v>138</v>
      </c>
      <c r="N16" s="7">
        <f t="shared" si="4"/>
        <v>495</v>
      </c>
    </row>
    <row r="17" spans="1:14">
      <c r="A17" t="s">
        <v>26</v>
      </c>
      <c r="B17" s="96" t="s">
        <v>92</v>
      </c>
      <c r="C17" s="104" t="s">
        <v>77</v>
      </c>
      <c r="D17" s="100" t="s">
        <v>14</v>
      </c>
      <c r="E17" s="107" t="s">
        <v>91</v>
      </c>
      <c r="F17" s="3">
        <f t="shared" si="0"/>
        <v>978</v>
      </c>
      <c r="G17" s="10">
        <v>6.48</v>
      </c>
      <c r="H17" s="5">
        <f t="shared" si="1"/>
        <v>398</v>
      </c>
      <c r="I17" s="10">
        <v>4.95</v>
      </c>
      <c r="J17" s="5">
        <f t="shared" si="2"/>
        <v>205</v>
      </c>
      <c r="K17" s="10">
        <v>300</v>
      </c>
      <c r="L17" s="5">
        <f t="shared" si="3"/>
        <v>107</v>
      </c>
      <c r="M17" s="10">
        <v>115</v>
      </c>
      <c r="N17" s="7">
        <f t="shared" si="4"/>
        <v>268</v>
      </c>
    </row>
    <row r="18" spans="1:14">
      <c r="A18" t="s">
        <v>27</v>
      </c>
      <c r="B18" s="8" t="s">
        <v>81</v>
      </c>
      <c r="C18" s="104" t="s">
        <v>68</v>
      </c>
      <c r="D18" s="100" t="s">
        <v>14</v>
      </c>
      <c r="E18" s="107" t="s">
        <v>82</v>
      </c>
      <c r="F18" s="3">
        <f t="shared" si="0"/>
        <v>801</v>
      </c>
      <c r="G18" s="10">
        <v>6.2</v>
      </c>
      <c r="H18" s="5">
        <f t="shared" si="1"/>
        <v>481</v>
      </c>
      <c r="I18" s="10">
        <v>6.77</v>
      </c>
      <c r="J18" s="5">
        <f t="shared" si="2"/>
        <v>320</v>
      </c>
      <c r="K18" s="10">
        <v>0</v>
      </c>
      <c r="L18" s="5">
        <f t="shared" si="3"/>
        <v>0</v>
      </c>
      <c r="M18" s="10">
        <v>0</v>
      </c>
      <c r="N18" s="7">
        <f t="shared" si="4"/>
        <v>0</v>
      </c>
    </row>
    <row r="19" spans="1:14">
      <c r="A19" t="s">
        <v>28</v>
      </c>
      <c r="B19" s="8"/>
      <c r="C19" s="114"/>
      <c r="D19" s="100" t="s">
        <v>14</v>
      </c>
      <c r="E19" s="9"/>
      <c r="F19" s="3">
        <f t="shared" ref="F19:F20" si="5">H19+J19+L19+N19</f>
        <v>0</v>
      </c>
      <c r="G19" s="10"/>
      <c r="H19" s="5">
        <f t="shared" ref="H19:H20" si="6">IF( AND(G19&gt;4.5),ROUNDDOWN(74.755*(9-G19)^1.81,0),0)</f>
        <v>0</v>
      </c>
      <c r="I19" s="4"/>
      <c r="J19" s="5">
        <f t="shared" ref="J19:J20" si="7">IF( AND(I19&gt;1.5),ROUNDDOWN(56.0211*(I19-1.5)^1.05,0),0)</f>
        <v>0</v>
      </c>
      <c r="K19" s="11"/>
      <c r="L19" s="5">
        <f t="shared" ref="L19:L20" si="8">IF( AND(K19&gt;210),ROUNDDOWN(0.188807*(K19-210)^1.41,0),0)</f>
        <v>0</v>
      </c>
      <c r="M19" s="11"/>
      <c r="N19" s="7">
        <f t="shared" ref="N19:N20" si="9">IF( AND(M19&gt;75),ROUNDDOWN(1.84523*(M19-75)^1.35,0),0)</f>
        <v>0</v>
      </c>
    </row>
    <row r="20" spans="1:14" ht="13.5" thickBot="1">
      <c r="A20" t="s">
        <v>29</v>
      </c>
      <c r="B20" s="29"/>
      <c r="C20" s="115"/>
      <c r="D20" s="101" t="s">
        <v>14</v>
      </c>
      <c r="E20" s="23"/>
      <c r="F20" s="109">
        <f t="shared" si="5"/>
        <v>0</v>
      </c>
      <c r="G20" s="95"/>
      <c r="H20" s="15">
        <f t="shared" si="6"/>
        <v>0</v>
      </c>
      <c r="I20" s="95"/>
      <c r="J20" s="15">
        <f t="shared" si="7"/>
        <v>0</v>
      </c>
      <c r="K20" s="95"/>
      <c r="L20" s="15">
        <f t="shared" si="8"/>
        <v>0</v>
      </c>
      <c r="M20" s="24"/>
      <c r="N20" s="16">
        <f t="shared" si="9"/>
        <v>0</v>
      </c>
    </row>
    <row r="21" spans="1:14" ht="21" thickBot="1">
      <c r="A21" s="64"/>
      <c r="B21" s="68" t="s">
        <v>30</v>
      </c>
      <c r="C21" s="27"/>
      <c r="D21" s="81"/>
      <c r="E21" s="27"/>
      <c r="F21" s="103"/>
      <c r="G21" s="18"/>
      <c r="H21" s="19"/>
      <c r="I21" s="18"/>
      <c r="J21" s="19"/>
      <c r="K21" s="57"/>
      <c r="L21" s="19"/>
      <c r="M21" s="28"/>
      <c r="N21" s="19"/>
    </row>
    <row r="22" spans="1:14" ht="18" customHeight="1" thickBot="1">
      <c r="A22" s="64"/>
      <c r="B22" s="84"/>
      <c r="C22" s="74" t="s">
        <v>1</v>
      </c>
      <c r="D22" s="65" t="s">
        <v>2</v>
      </c>
      <c r="E22" s="65" t="s">
        <v>3</v>
      </c>
      <c r="F22" s="65" t="s">
        <v>4</v>
      </c>
      <c r="G22" s="65" t="s">
        <v>5</v>
      </c>
      <c r="H22" s="66" t="s">
        <v>6</v>
      </c>
      <c r="I22" s="65" t="s">
        <v>7</v>
      </c>
      <c r="J22" s="66" t="s">
        <v>8</v>
      </c>
      <c r="K22" s="65" t="s">
        <v>9</v>
      </c>
      <c r="L22" s="66" t="s">
        <v>10</v>
      </c>
      <c r="M22" s="65" t="s">
        <v>11</v>
      </c>
      <c r="N22" s="67" t="s">
        <v>12</v>
      </c>
    </row>
    <row r="23" spans="1:14" ht="12.75" customHeight="1">
      <c r="A23" s="63" t="s">
        <v>13</v>
      </c>
      <c r="B23" s="71" t="s">
        <v>93</v>
      </c>
      <c r="C23" s="104" t="s">
        <v>63</v>
      </c>
      <c r="D23" s="13" t="s">
        <v>31</v>
      </c>
      <c r="E23" s="106" t="s">
        <v>91</v>
      </c>
      <c r="F23" s="110">
        <f t="shared" ref="F23:F36" si="10">H23+J23+L23+N23</f>
        <v>1835</v>
      </c>
      <c r="G23" s="10">
        <v>5.92</v>
      </c>
      <c r="H23" s="21">
        <f t="shared" ref="H23:H36" si="11">IF( AND(G23&gt;4.5),ROUNDDOWN(84.3421*(8.5-G23)^1.81,0),0)</f>
        <v>468</v>
      </c>
      <c r="I23" s="10">
        <v>11.16</v>
      </c>
      <c r="J23" s="21">
        <f t="shared" ref="J23:J36" si="12">IF( AND(I23&gt;1.5),ROUNDDOWN(51.39*(I23-1.5)^1.05,0),0)</f>
        <v>556</v>
      </c>
      <c r="K23" s="10">
        <v>517</v>
      </c>
      <c r="L23" s="21">
        <f t="shared" ref="L23:L36" si="13">IF( AND(K23&gt;220),ROUNDDOWN(0.14354*(K23-220)^1.4,0),0)</f>
        <v>415</v>
      </c>
      <c r="M23" s="118">
        <v>151</v>
      </c>
      <c r="N23" s="22">
        <f t="shared" ref="N23:N36" si="14">IF( AND(M23&gt;75),ROUNDDOWN(0.8465*(M23-75)^1.42,0),0)</f>
        <v>396</v>
      </c>
    </row>
    <row r="24" spans="1:14">
      <c r="A24" s="63" t="s">
        <v>15</v>
      </c>
      <c r="B24" s="71" t="s">
        <v>131</v>
      </c>
      <c r="C24" s="104" t="s">
        <v>68</v>
      </c>
      <c r="D24" s="13" t="s">
        <v>31</v>
      </c>
      <c r="E24" s="106" t="s">
        <v>64</v>
      </c>
      <c r="F24" s="3">
        <f t="shared" si="10"/>
        <v>1821</v>
      </c>
      <c r="G24" s="10">
        <v>5.72</v>
      </c>
      <c r="H24" s="5">
        <f t="shared" si="11"/>
        <v>536</v>
      </c>
      <c r="I24" s="10">
        <v>11.19</v>
      </c>
      <c r="J24" s="5">
        <f t="shared" si="12"/>
        <v>557</v>
      </c>
      <c r="K24" s="10">
        <v>515</v>
      </c>
      <c r="L24" s="5">
        <f t="shared" si="13"/>
        <v>411</v>
      </c>
      <c r="M24" s="118">
        <v>140</v>
      </c>
      <c r="N24" s="7">
        <f t="shared" si="14"/>
        <v>317</v>
      </c>
    </row>
    <row r="25" spans="1:14">
      <c r="A25" s="63" t="s">
        <v>16</v>
      </c>
      <c r="B25" s="71" t="s">
        <v>84</v>
      </c>
      <c r="C25" s="104" t="s">
        <v>68</v>
      </c>
      <c r="D25" s="13" t="s">
        <v>31</v>
      </c>
      <c r="E25" s="106" t="s">
        <v>82</v>
      </c>
      <c r="F25" s="3">
        <f t="shared" si="10"/>
        <v>1716</v>
      </c>
      <c r="G25" s="4">
        <v>5.8</v>
      </c>
      <c r="H25" s="5">
        <f t="shared" si="11"/>
        <v>509</v>
      </c>
      <c r="I25" s="10">
        <v>9.4600000000000009</v>
      </c>
      <c r="J25" s="5">
        <f t="shared" si="12"/>
        <v>453</v>
      </c>
      <c r="K25" s="10">
        <v>510</v>
      </c>
      <c r="L25" s="5">
        <f t="shared" si="13"/>
        <v>402</v>
      </c>
      <c r="M25" s="118">
        <v>145</v>
      </c>
      <c r="N25" s="7">
        <f t="shared" si="14"/>
        <v>352</v>
      </c>
    </row>
    <row r="26" spans="1:14">
      <c r="A26" s="63" t="s">
        <v>17</v>
      </c>
      <c r="B26" s="71" t="s">
        <v>94</v>
      </c>
      <c r="C26" s="104" t="s">
        <v>63</v>
      </c>
      <c r="D26" s="13" t="s">
        <v>31</v>
      </c>
      <c r="E26" s="106" t="s">
        <v>91</v>
      </c>
      <c r="F26" s="3">
        <f t="shared" si="10"/>
        <v>1713</v>
      </c>
      <c r="G26" s="10">
        <v>5.82</v>
      </c>
      <c r="H26" s="5">
        <f t="shared" si="11"/>
        <v>502</v>
      </c>
      <c r="I26" s="10">
        <v>9.84</v>
      </c>
      <c r="J26" s="5">
        <f t="shared" si="12"/>
        <v>476</v>
      </c>
      <c r="K26" s="4">
        <v>477</v>
      </c>
      <c r="L26" s="5">
        <f t="shared" si="13"/>
        <v>339</v>
      </c>
      <c r="M26" s="118">
        <v>151</v>
      </c>
      <c r="N26" s="7">
        <f t="shared" si="14"/>
        <v>396</v>
      </c>
    </row>
    <row r="27" spans="1:14">
      <c r="A27" s="63" t="s">
        <v>18</v>
      </c>
      <c r="B27" s="71" t="s">
        <v>66</v>
      </c>
      <c r="C27" s="104" t="s">
        <v>63</v>
      </c>
      <c r="D27" s="13" t="s">
        <v>31</v>
      </c>
      <c r="E27" s="106" t="s">
        <v>64</v>
      </c>
      <c r="F27" s="3">
        <f t="shared" si="10"/>
        <v>1667</v>
      </c>
      <c r="G27" s="10">
        <v>5.87</v>
      </c>
      <c r="H27" s="5">
        <f t="shared" si="11"/>
        <v>485</v>
      </c>
      <c r="I27" s="10">
        <v>9.5</v>
      </c>
      <c r="J27" s="5">
        <f t="shared" si="12"/>
        <v>456</v>
      </c>
      <c r="K27" s="10">
        <v>531</v>
      </c>
      <c r="L27" s="5">
        <f t="shared" si="13"/>
        <v>443</v>
      </c>
      <c r="M27" s="118">
        <v>135</v>
      </c>
      <c r="N27" s="7">
        <f t="shared" si="14"/>
        <v>283</v>
      </c>
    </row>
    <row r="28" spans="1:14">
      <c r="A28" s="63" t="s">
        <v>19</v>
      </c>
      <c r="B28" s="71" t="s">
        <v>113</v>
      </c>
      <c r="C28" s="104" t="s">
        <v>63</v>
      </c>
      <c r="D28" s="13" t="s">
        <v>31</v>
      </c>
      <c r="E28" s="106" t="s">
        <v>111</v>
      </c>
      <c r="F28" s="3">
        <f t="shared" si="10"/>
        <v>1662</v>
      </c>
      <c r="G28" s="10">
        <v>5.99</v>
      </c>
      <c r="H28" s="5">
        <f t="shared" si="11"/>
        <v>446</v>
      </c>
      <c r="I28" s="10">
        <v>10.96</v>
      </c>
      <c r="J28" s="5">
        <f t="shared" si="12"/>
        <v>543</v>
      </c>
      <c r="K28" s="10">
        <v>455</v>
      </c>
      <c r="L28" s="5">
        <f t="shared" si="13"/>
        <v>299</v>
      </c>
      <c r="M28" s="118">
        <v>148</v>
      </c>
      <c r="N28" s="7">
        <f t="shared" si="14"/>
        <v>374</v>
      </c>
    </row>
    <row r="29" spans="1:14">
      <c r="A29" s="63" t="s">
        <v>20</v>
      </c>
      <c r="B29" s="71" t="s">
        <v>85</v>
      </c>
      <c r="C29" s="104" t="s">
        <v>68</v>
      </c>
      <c r="D29" s="13" t="s">
        <v>31</v>
      </c>
      <c r="E29" s="106" t="s">
        <v>82</v>
      </c>
      <c r="F29" s="3">
        <f t="shared" si="10"/>
        <v>1523</v>
      </c>
      <c r="G29" s="10">
        <v>5.93</v>
      </c>
      <c r="H29" s="5">
        <f t="shared" si="11"/>
        <v>465</v>
      </c>
      <c r="I29" s="10">
        <v>10.39</v>
      </c>
      <c r="J29" s="5">
        <f t="shared" si="12"/>
        <v>509</v>
      </c>
      <c r="K29" s="10">
        <v>455</v>
      </c>
      <c r="L29" s="5">
        <f t="shared" si="13"/>
        <v>299</v>
      </c>
      <c r="M29" s="118">
        <v>130</v>
      </c>
      <c r="N29" s="7">
        <f t="shared" si="14"/>
        <v>250</v>
      </c>
    </row>
    <row r="30" spans="1:14">
      <c r="A30" s="63" t="s">
        <v>21</v>
      </c>
      <c r="B30" s="71" t="s">
        <v>103</v>
      </c>
      <c r="C30" s="104" t="s">
        <v>63</v>
      </c>
      <c r="D30" s="13" t="s">
        <v>31</v>
      </c>
      <c r="E30" s="106" t="s">
        <v>100</v>
      </c>
      <c r="F30" s="3">
        <f t="shared" si="10"/>
        <v>1464</v>
      </c>
      <c r="G30" s="10">
        <v>6.03</v>
      </c>
      <c r="H30" s="5">
        <f t="shared" si="11"/>
        <v>433</v>
      </c>
      <c r="I30" s="10">
        <v>8.07</v>
      </c>
      <c r="J30" s="5">
        <f t="shared" si="12"/>
        <v>370</v>
      </c>
      <c r="K30" s="10">
        <v>498</v>
      </c>
      <c r="L30" s="5">
        <f t="shared" si="13"/>
        <v>378</v>
      </c>
      <c r="M30" s="118">
        <v>135</v>
      </c>
      <c r="N30" s="7">
        <f t="shared" si="14"/>
        <v>283</v>
      </c>
    </row>
    <row r="31" spans="1:14">
      <c r="A31" s="63" t="s">
        <v>22</v>
      </c>
      <c r="B31" s="71" t="s">
        <v>129</v>
      </c>
      <c r="C31" s="104" t="s">
        <v>63</v>
      </c>
      <c r="D31" s="13" t="s">
        <v>31</v>
      </c>
      <c r="E31" s="106" t="s">
        <v>119</v>
      </c>
      <c r="F31" s="3">
        <f t="shared" si="10"/>
        <v>1275</v>
      </c>
      <c r="G31" s="10">
        <v>5.99</v>
      </c>
      <c r="H31" s="5">
        <f t="shared" si="11"/>
        <v>446</v>
      </c>
      <c r="I31" s="10">
        <v>6.01</v>
      </c>
      <c r="J31" s="5">
        <f t="shared" si="12"/>
        <v>249</v>
      </c>
      <c r="K31" s="10">
        <v>472</v>
      </c>
      <c r="L31" s="5">
        <f t="shared" si="13"/>
        <v>330</v>
      </c>
      <c r="M31" s="118">
        <v>130</v>
      </c>
      <c r="N31" s="7">
        <f t="shared" si="14"/>
        <v>250</v>
      </c>
    </row>
    <row r="32" spans="1:14">
      <c r="A32" s="63" t="s">
        <v>23</v>
      </c>
      <c r="B32" s="71" t="s">
        <v>102</v>
      </c>
      <c r="C32" s="104" t="s">
        <v>63</v>
      </c>
      <c r="D32" s="13" t="s">
        <v>31</v>
      </c>
      <c r="E32" s="106" t="s">
        <v>100</v>
      </c>
      <c r="F32" s="3">
        <f t="shared" si="10"/>
        <v>1119</v>
      </c>
      <c r="G32" s="10">
        <v>6.28</v>
      </c>
      <c r="H32" s="5">
        <f t="shared" si="11"/>
        <v>357</v>
      </c>
      <c r="I32" s="10">
        <v>6.86</v>
      </c>
      <c r="J32" s="5">
        <f t="shared" si="12"/>
        <v>299</v>
      </c>
      <c r="K32" s="10">
        <v>424</v>
      </c>
      <c r="L32" s="5">
        <f t="shared" si="13"/>
        <v>245</v>
      </c>
      <c r="M32" s="118">
        <v>125</v>
      </c>
      <c r="N32" s="7">
        <f t="shared" si="14"/>
        <v>218</v>
      </c>
    </row>
    <row r="33" spans="1:14">
      <c r="A33" s="63" t="s">
        <v>24</v>
      </c>
      <c r="B33" s="98" t="s">
        <v>114</v>
      </c>
      <c r="C33" s="104" t="s">
        <v>63</v>
      </c>
      <c r="D33" s="13" t="s">
        <v>31</v>
      </c>
      <c r="E33" s="106" t="s">
        <v>111</v>
      </c>
      <c r="F33" s="3">
        <f t="shared" si="10"/>
        <v>1117</v>
      </c>
      <c r="G33" s="10">
        <v>6.49</v>
      </c>
      <c r="H33" s="5">
        <f t="shared" si="11"/>
        <v>298</v>
      </c>
      <c r="I33" s="4">
        <v>6.98</v>
      </c>
      <c r="J33" s="5">
        <f t="shared" si="12"/>
        <v>306</v>
      </c>
      <c r="K33" s="10">
        <v>415</v>
      </c>
      <c r="L33" s="5">
        <f t="shared" si="13"/>
        <v>230</v>
      </c>
      <c r="M33" s="118">
        <v>135</v>
      </c>
      <c r="N33" s="7">
        <f t="shared" si="14"/>
        <v>283</v>
      </c>
    </row>
    <row r="34" spans="1:14">
      <c r="A34" s="63" t="s">
        <v>25</v>
      </c>
      <c r="B34" s="122" t="s">
        <v>78</v>
      </c>
      <c r="C34" s="123" t="s">
        <v>63</v>
      </c>
      <c r="D34" s="13" t="s">
        <v>31</v>
      </c>
      <c r="E34" s="106" t="s">
        <v>119</v>
      </c>
      <c r="F34" s="3">
        <f t="shared" si="10"/>
        <v>943</v>
      </c>
      <c r="G34" s="124">
        <v>6.39</v>
      </c>
      <c r="H34" s="5">
        <f t="shared" si="11"/>
        <v>325</v>
      </c>
      <c r="I34" s="124">
        <v>5.55</v>
      </c>
      <c r="J34" s="5">
        <f t="shared" si="12"/>
        <v>223</v>
      </c>
      <c r="K34" s="124">
        <v>382</v>
      </c>
      <c r="L34" s="5">
        <f t="shared" si="13"/>
        <v>177</v>
      </c>
      <c r="M34" s="133">
        <v>125</v>
      </c>
      <c r="N34" s="7">
        <f t="shared" si="14"/>
        <v>218</v>
      </c>
    </row>
    <row r="35" spans="1:14">
      <c r="A35" s="63" t="s">
        <v>26</v>
      </c>
      <c r="B35" s="71" t="s">
        <v>76</v>
      </c>
      <c r="C35" s="104" t="s">
        <v>77</v>
      </c>
      <c r="D35" s="13" t="s">
        <v>31</v>
      </c>
      <c r="E35" s="106" t="s">
        <v>121</v>
      </c>
      <c r="F35" s="3">
        <f t="shared" si="10"/>
        <v>891</v>
      </c>
      <c r="G35" s="10">
        <v>6.63</v>
      </c>
      <c r="H35" s="5">
        <f t="shared" si="11"/>
        <v>261</v>
      </c>
      <c r="I35" s="10">
        <v>5.92</v>
      </c>
      <c r="J35" s="5">
        <f t="shared" si="12"/>
        <v>244</v>
      </c>
      <c r="K35" s="10">
        <v>354</v>
      </c>
      <c r="L35" s="5">
        <f t="shared" si="13"/>
        <v>136</v>
      </c>
      <c r="M35" s="118">
        <v>130</v>
      </c>
      <c r="N35" s="7">
        <f t="shared" si="14"/>
        <v>250</v>
      </c>
    </row>
    <row r="36" spans="1:14">
      <c r="A36" s="63" t="s">
        <v>27</v>
      </c>
      <c r="B36" s="71" t="s">
        <v>123</v>
      </c>
      <c r="C36" s="104" t="s">
        <v>63</v>
      </c>
      <c r="D36" s="13" t="s">
        <v>31</v>
      </c>
      <c r="E36" s="106" t="s">
        <v>121</v>
      </c>
      <c r="F36" s="3">
        <f t="shared" si="10"/>
        <v>819</v>
      </c>
      <c r="G36" s="10">
        <v>6.59</v>
      </c>
      <c r="H36" s="5">
        <f t="shared" si="11"/>
        <v>272</v>
      </c>
      <c r="I36" s="10">
        <v>6.06</v>
      </c>
      <c r="J36" s="5">
        <f t="shared" si="12"/>
        <v>252</v>
      </c>
      <c r="K36" s="10">
        <v>373</v>
      </c>
      <c r="L36" s="5">
        <f t="shared" si="13"/>
        <v>164</v>
      </c>
      <c r="M36" s="118">
        <v>110</v>
      </c>
      <c r="N36" s="7">
        <f t="shared" si="14"/>
        <v>131</v>
      </c>
    </row>
    <row r="37" spans="1:14">
      <c r="A37" s="63" t="s">
        <v>28</v>
      </c>
      <c r="B37" s="8"/>
      <c r="C37" s="114"/>
      <c r="D37" s="13" t="s">
        <v>31</v>
      </c>
      <c r="E37" s="9"/>
      <c r="F37" s="3">
        <f t="shared" ref="F37:F38" si="15">H37+J37+L37+N37</f>
        <v>0</v>
      </c>
      <c r="G37" s="10"/>
      <c r="H37" s="5">
        <f t="shared" ref="H37:H38" si="16">IF( AND(G37&gt;4.5),ROUNDDOWN(84.3421*(8.5-G37)^1.81,0),0)</f>
        <v>0</v>
      </c>
      <c r="I37" s="10"/>
      <c r="J37" s="5">
        <f t="shared" ref="J37:J38" si="17">IF( AND(I37&gt;1.5),ROUNDDOWN(51.39*(I37-1.5)^1.05,0),0)</f>
        <v>0</v>
      </c>
      <c r="K37" s="11"/>
      <c r="L37" s="5">
        <f t="shared" ref="L37:L38" si="18">IF( AND(K37&gt;220),ROUNDDOWN(0.14354*(K37-220)^1.4,0),0)</f>
        <v>0</v>
      </c>
      <c r="M37" s="11"/>
      <c r="N37" s="7">
        <f t="shared" ref="N37:N38" si="19">IF( AND(M37&gt;75),ROUNDDOWN(0.8465*(M37-75)^1.42,0),0)</f>
        <v>0</v>
      </c>
    </row>
    <row r="38" spans="1:14" ht="13.5" thickBot="1">
      <c r="A38" s="63" t="s">
        <v>29</v>
      </c>
      <c r="B38" s="29"/>
      <c r="C38" s="115"/>
      <c r="D38" s="101" t="s">
        <v>31</v>
      </c>
      <c r="E38" s="23"/>
      <c r="F38" s="109">
        <f t="shared" si="15"/>
        <v>0</v>
      </c>
      <c r="G38" s="14"/>
      <c r="H38" s="15">
        <f t="shared" si="16"/>
        <v>0</v>
      </c>
      <c r="I38" s="77"/>
      <c r="J38" s="15">
        <f t="shared" si="17"/>
        <v>0</v>
      </c>
      <c r="K38" s="26"/>
      <c r="L38" s="15">
        <f t="shared" si="18"/>
        <v>0</v>
      </c>
      <c r="M38" s="26"/>
      <c r="N38" s="16">
        <f t="shared" si="19"/>
        <v>0</v>
      </c>
    </row>
    <row r="39" spans="1:14">
      <c r="A39" s="64"/>
      <c r="B39" s="27"/>
      <c r="C39" s="27"/>
      <c r="D39" s="81"/>
      <c r="E39" s="27"/>
      <c r="F39" s="103"/>
      <c r="G39" s="79"/>
      <c r="H39" s="19"/>
      <c r="I39" s="79"/>
      <c r="J39" s="19"/>
      <c r="K39" s="80"/>
      <c r="L39" s="19"/>
      <c r="M39" s="81"/>
      <c r="N39" s="19"/>
    </row>
    <row r="40" spans="1:14">
      <c r="A40" s="64"/>
      <c r="B40" s="27"/>
      <c r="C40" s="27"/>
      <c r="D40" s="81"/>
      <c r="E40" s="27"/>
      <c r="F40" s="103"/>
      <c r="G40" s="79"/>
      <c r="H40" s="19"/>
      <c r="I40" s="79"/>
      <c r="J40" s="19"/>
      <c r="K40" s="80"/>
      <c r="L40" s="19"/>
      <c r="M40" s="81"/>
      <c r="N40" s="19"/>
    </row>
    <row r="41" spans="1:14">
      <c r="A41" s="64"/>
      <c r="B41" s="27"/>
      <c r="C41" s="27"/>
      <c r="D41" s="81"/>
      <c r="E41" s="27"/>
      <c r="F41" s="103"/>
      <c r="G41" s="79"/>
      <c r="H41" s="19"/>
      <c r="I41" s="79"/>
      <c r="J41" s="19"/>
      <c r="K41" s="80"/>
      <c r="L41" s="19"/>
      <c r="M41" s="81"/>
      <c r="N41" s="19"/>
    </row>
    <row r="43" spans="1:14">
      <c r="B43" s="88" t="s">
        <v>60</v>
      </c>
    </row>
    <row r="44" spans="1:14" ht="21" thickBot="1">
      <c r="B44" s="1" t="s">
        <v>32</v>
      </c>
    </row>
    <row r="45" spans="1:14" ht="13.5" thickBot="1">
      <c r="B45" s="83"/>
      <c r="C45" s="74" t="s">
        <v>1</v>
      </c>
      <c r="D45" s="65" t="s">
        <v>2</v>
      </c>
      <c r="E45" s="65" t="s">
        <v>3</v>
      </c>
      <c r="F45" s="65" t="s">
        <v>4</v>
      </c>
      <c r="G45" s="65" t="s">
        <v>5</v>
      </c>
      <c r="H45" s="66" t="s">
        <v>6</v>
      </c>
      <c r="I45" s="65" t="s">
        <v>7</v>
      </c>
      <c r="J45" s="66" t="s">
        <v>8</v>
      </c>
      <c r="K45" s="65" t="s">
        <v>9</v>
      </c>
      <c r="L45" s="66" t="s">
        <v>10</v>
      </c>
      <c r="M45" s="65" t="s">
        <v>11</v>
      </c>
      <c r="N45" s="67" t="s">
        <v>12</v>
      </c>
    </row>
    <row r="46" spans="1:14">
      <c r="A46" t="s">
        <v>13</v>
      </c>
      <c r="B46" s="97" t="s">
        <v>87</v>
      </c>
      <c r="C46" s="116" t="s">
        <v>71</v>
      </c>
      <c r="D46" s="100" t="s">
        <v>33</v>
      </c>
      <c r="E46" s="107" t="s">
        <v>82</v>
      </c>
      <c r="F46" s="108">
        <f t="shared" ref="F46:F61" si="20">H46+J46+L46+N46</f>
        <v>2099</v>
      </c>
      <c r="G46" s="10">
        <v>5.96</v>
      </c>
      <c r="H46" s="72">
        <f t="shared" ref="H46:H61" si="21">IF( AND(G46&gt;4.5),ROUNDDOWN(74.755*(9-G46)^1.81,0),0)</f>
        <v>559</v>
      </c>
      <c r="I46" s="10">
        <v>7.51</v>
      </c>
      <c r="J46" s="72">
        <f t="shared" ref="J46:J61" si="22">IF( AND(I46&gt;1.5),ROUNDDOWN(56.0211*(I46-1.5)^1.05,0),0)</f>
        <v>368</v>
      </c>
      <c r="K46" s="10">
        <v>515</v>
      </c>
      <c r="L46" s="72">
        <f t="shared" ref="L46:L61" si="23">IF( AND(K46&gt;210),ROUNDDOWN(0.188807*(K46-210)^1.41,0),0)</f>
        <v>601</v>
      </c>
      <c r="M46" s="10">
        <v>145</v>
      </c>
      <c r="N46" s="73">
        <f t="shared" ref="N46:N61" si="24">IF( AND(M46&gt;75),ROUNDDOWN(1.84523*(M46-75)^1.35,0),0)</f>
        <v>571</v>
      </c>
    </row>
    <row r="47" spans="1:14">
      <c r="A47" t="s">
        <v>15</v>
      </c>
      <c r="B47" s="96" t="s">
        <v>70</v>
      </c>
      <c r="C47" s="105" t="s">
        <v>71</v>
      </c>
      <c r="D47" s="100" t="s">
        <v>33</v>
      </c>
      <c r="E47" s="106" t="s">
        <v>64</v>
      </c>
      <c r="F47" s="3">
        <f t="shared" si="20"/>
        <v>2093</v>
      </c>
      <c r="G47" s="10">
        <v>6</v>
      </c>
      <c r="H47" s="5">
        <f t="shared" si="21"/>
        <v>546</v>
      </c>
      <c r="I47" s="10">
        <v>8.99</v>
      </c>
      <c r="J47" s="5">
        <f t="shared" si="22"/>
        <v>464</v>
      </c>
      <c r="K47" s="4">
        <v>470</v>
      </c>
      <c r="L47" s="5">
        <f t="shared" si="23"/>
        <v>479</v>
      </c>
      <c r="M47" s="10">
        <v>148</v>
      </c>
      <c r="N47" s="7">
        <f t="shared" si="24"/>
        <v>604</v>
      </c>
    </row>
    <row r="48" spans="1:14">
      <c r="A48" t="s">
        <v>16</v>
      </c>
      <c r="B48" s="96" t="s">
        <v>86</v>
      </c>
      <c r="C48" s="105" t="s">
        <v>71</v>
      </c>
      <c r="D48" s="100" t="s">
        <v>33</v>
      </c>
      <c r="E48" s="107" t="s">
        <v>82</v>
      </c>
      <c r="F48" s="3">
        <f t="shared" si="20"/>
        <v>2055</v>
      </c>
      <c r="G48" s="4">
        <v>6.07</v>
      </c>
      <c r="H48" s="5">
        <f t="shared" si="21"/>
        <v>523</v>
      </c>
      <c r="I48" s="10">
        <v>8.9499999999999993</v>
      </c>
      <c r="J48" s="5">
        <f t="shared" si="22"/>
        <v>461</v>
      </c>
      <c r="K48" s="10">
        <v>478</v>
      </c>
      <c r="L48" s="5">
        <f t="shared" si="23"/>
        <v>500</v>
      </c>
      <c r="M48" s="10">
        <v>145</v>
      </c>
      <c r="N48" s="7">
        <f t="shared" si="24"/>
        <v>571</v>
      </c>
    </row>
    <row r="49" spans="1:14">
      <c r="A49" t="s">
        <v>17</v>
      </c>
      <c r="B49" s="96" t="s">
        <v>116</v>
      </c>
      <c r="C49" s="105" t="s">
        <v>69</v>
      </c>
      <c r="D49" s="100" t="s">
        <v>33</v>
      </c>
      <c r="E49" s="106" t="s">
        <v>111</v>
      </c>
      <c r="F49" s="3">
        <f t="shared" si="20"/>
        <v>2050</v>
      </c>
      <c r="G49" s="10">
        <v>5.93</v>
      </c>
      <c r="H49" s="5">
        <f t="shared" si="21"/>
        <v>569</v>
      </c>
      <c r="I49" s="10">
        <v>8.16</v>
      </c>
      <c r="J49" s="5">
        <f t="shared" si="22"/>
        <v>410</v>
      </c>
      <c r="K49" s="10">
        <v>478</v>
      </c>
      <c r="L49" s="5">
        <f t="shared" si="23"/>
        <v>500</v>
      </c>
      <c r="M49" s="10">
        <v>145</v>
      </c>
      <c r="N49" s="7">
        <f t="shared" si="24"/>
        <v>571</v>
      </c>
    </row>
    <row r="50" spans="1:14">
      <c r="A50" t="s">
        <v>18</v>
      </c>
      <c r="B50" s="8" t="s">
        <v>79</v>
      </c>
      <c r="C50" s="105" t="s">
        <v>71</v>
      </c>
      <c r="D50" s="100" t="s">
        <v>33</v>
      </c>
      <c r="E50" s="106" t="s">
        <v>119</v>
      </c>
      <c r="F50" s="3">
        <f t="shared" si="20"/>
        <v>2031</v>
      </c>
      <c r="G50" s="4">
        <v>5.89</v>
      </c>
      <c r="H50" s="5">
        <f t="shared" si="21"/>
        <v>582</v>
      </c>
      <c r="I50" s="10">
        <v>7.78</v>
      </c>
      <c r="J50" s="5">
        <f t="shared" si="22"/>
        <v>385</v>
      </c>
      <c r="K50" s="10">
        <v>496</v>
      </c>
      <c r="L50" s="5">
        <f t="shared" si="23"/>
        <v>548</v>
      </c>
      <c r="M50" s="10">
        <v>140</v>
      </c>
      <c r="N50" s="7">
        <f t="shared" si="24"/>
        <v>516</v>
      </c>
    </row>
    <row r="51" spans="1:14">
      <c r="A51" t="s">
        <v>19</v>
      </c>
      <c r="B51" s="96" t="s">
        <v>104</v>
      </c>
      <c r="C51" s="105" t="s">
        <v>71</v>
      </c>
      <c r="D51" s="100" t="s">
        <v>33</v>
      </c>
      <c r="E51" s="106" t="s">
        <v>100</v>
      </c>
      <c r="F51" s="3">
        <f t="shared" si="20"/>
        <v>1988</v>
      </c>
      <c r="G51" s="10">
        <v>6.22</v>
      </c>
      <c r="H51" s="5">
        <f t="shared" si="21"/>
        <v>475</v>
      </c>
      <c r="I51" s="4">
        <v>10.029999999999999</v>
      </c>
      <c r="J51" s="5">
        <f t="shared" si="22"/>
        <v>531</v>
      </c>
      <c r="K51" s="10">
        <v>465</v>
      </c>
      <c r="L51" s="5">
        <f t="shared" si="23"/>
        <v>466</v>
      </c>
      <c r="M51" s="10">
        <v>140</v>
      </c>
      <c r="N51" s="7">
        <f t="shared" si="24"/>
        <v>516</v>
      </c>
    </row>
    <row r="52" spans="1:14">
      <c r="A52" t="s">
        <v>20</v>
      </c>
      <c r="B52" s="96" t="s">
        <v>95</v>
      </c>
      <c r="C52" s="105" t="s">
        <v>68</v>
      </c>
      <c r="D52" s="100" t="s">
        <v>33</v>
      </c>
      <c r="E52" s="107" t="s">
        <v>91</v>
      </c>
      <c r="F52" s="3">
        <f t="shared" si="20"/>
        <v>1963</v>
      </c>
      <c r="G52" s="10">
        <v>5.79</v>
      </c>
      <c r="H52" s="5">
        <f t="shared" si="21"/>
        <v>617</v>
      </c>
      <c r="I52" s="10">
        <v>6.09</v>
      </c>
      <c r="J52" s="5">
        <f t="shared" si="22"/>
        <v>277</v>
      </c>
      <c r="K52" s="10">
        <v>477</v>
      </c>
      <c r="L52" s="5">
        <f t="shared" si="23"/>
        <v>498</v>
      </c>
      <c r="M52" s="4">
        <v>145</v>
      </c>
      <c r="N52" s="7">
        <f t="shared" si="24"/>
        <v>571</v>
      </c>
    </row>
    <row r="53" spans="1:14">
      <c r="A53" t="s">
        <v>21</v>
      </c>
      <c r="B53" s="96" t="s">
        <v>67</v>
      </c>
      <c r="C53" s="105" t="s">
        <v>69</v>
      </c>
      <c r="D53" s="100" t="s">
        <v>33</v>
      </c>
      <c r="E53" s="106" t="s">
        <v>64</v>
      </c>
      <c r="F53" s="3">
        <f t="shared" si="20"/>
        <v>1937</v>
      </c>
      <c r="G53" s="10">
        <v>6.26</v>
      </c>
      <c r="H53" s="5">
        <f t="shared" si="21"/>
        <v>463</v>
      </c>
      <c r="I53" s="10">
        <v>8.86</v>
      </c>
      <c r="J53" s="5">
        <f t="shared" si="22"/>
        <v>455</v>
      </c>
      <c r="K53" s="10">
        <v>479</v>
      </c>
      <c r="L53" s="5">
        <f t="shared" si="23"/>
        <v>503</v>
      </c>
      <c r="M53" s="10">
        <v>140</v>
      </c>
      <c r="N53" s="7">
        <f t="shared" si="24"/>
        <v>516</v>
      </c>
    </row>
    <row r="54" spans="1:14">
      <c r="A54" t="s">
        <v>22</v>
      </c>
      <c r="B54" s="96" t="s">
        <v>96</v>
      </c>
      <c r="C54" s="105" t="s">
        <v>68</v>
      </c>
      <c r="D54" s="100" t="s">
        <v>33</v>
      </c>
      <c r="E54" s="107" t="s">
        <v>91</v>
      </c>
      <c r="F54" s="3">
        <f t="shared" si="20"/>
        <v>1872</v>
      </c>
      <c r="G54" s="10">
        <v>6.18</v>
      </c>
      <c r="H54" s="5">
        <f t="shared" si="21"/>
        <v>488</v>
      </c>
      <c r="I54" s="4">
        <v>7.78</v>
      </c>
      <c r="J54" s="5">
        <f t="shared" si="22"/>
        <v>385</v>
      </c>
      <c r="K54" s="10">
        <v>450</v>
      </c>
      <c r="L54" s="5">
        <f t="shared" si="23"/>
        <v>428</v>
      </c>
      <c r="M54" s="10">
        <v>145</v>
      </c>
      <c r="N54" s="7">
        <f t="shared" si="24"/>
        <v>571</v>
      </c>
    </row>
    <row r="55" spans="1:14">
      <c r="A55" t="s">
        <v>23</v>
      </c>
      <c r="B55" s="96" t="s">
        <v>105</v>
      </c>
      <c r="C55" s="105" t="s">
        <v>71</v>
      </c>
      <c r="D55" s="100" t="s">
        <v>33</v>
      </c>
      <c r="E55" s="106" t="s">
        <v>100</v>
      </c>
      <c r="F55" s="3">
        <f t="shared" si="20"/>
        <v>1868</v>
      </c>
      <c r="G55" s="10">
        <v>6.11</v>
      </c>
      <c r="H55" s="5">
        <f t="shared" si="21"/>
        <v>510</v>
      </c>
      <c r="I55" s="10">
        <v>9.1199999999999992</v>
      </c>
      <c r="J55" s="5">
        <f t="shared" si="22"/>
        <v>472</v>
      </c>
      <c r="K55" s="4">
        <v>468</v>
      </c>
      <c r="L55" s="5">
        <f t="shared" si="23"/>
        <v>474</v>
      </c>
      <c r="M55" s="10">
        <v>130</v>
      </c>
      <c r="N55" s="7">
        <f t="shared" si="24"/>
        <v>412</v>
      </c>
    </row>
    <row r="56" spans="1:14">
      <c r="A56" t="s">
        <v>24</v>
      </c>
      <c r="B56" s="96" t="s">
        <v>124</v>
      </c>
      <c r="C56" s="104" t="s">
        <v>68</v>
      </c>
      <c r="D56" s="100" t="s">
        <v>33</v>
      </c>
      <c r="E56" s="106" t="s">
        <v>121</v>
      </c>
      <c r="F56" s="3">
        <f t="shared" si="20"/>
        <v>1864</v>
      </c>
      <c r="G56" s="10">
        <v>6.33</v>
      </c>
      <c r="H56" s="5">
        <f t="shared" si="21"/>
        <v>442</v>
      </c>
      <c r="I56" s="10">
        <v>8.6300000000000008</v>
      </c>
      <c r="J56" s="5">
        <f t="shared" si="22"/>
        <v>440</v>
      </c>
      <c r="K56" s="10">
        <v>443</v>
      </c>
      <c r="L56" s="5">
        <f t="shared" si="23"/>
        <v>411</v>
      </c>
      <c r="M56" s="4">
        <v>145</v>
      </c>
      <c r="N56" s="7">
        <f t="shared" si="24"/>
        <v>571</v>
      </c>
    </row>
    <row r="57" spans="1:14">
      <c r="A57" t="s">
        <v>25</v>
      </c>
      <c r="B57" s="152" t="s">
        <v>108</v>
      </c>
      <c r="C57" s="128" t="s">
        <v>71</v>
      </c>
      <c r="D57" s="100" t="s">
        <v>33</v>
      </c>
      <c r="E57" s="106" t="s">
        <v>109</v>
      </c>
      <c r="F57" s="3">
        <f t="shared" si="20"/>
        <v>1801</v>
      </c>
      <c r="G57" s="124">
        <v>6.24</v>
      </c>
      <c r="H57" s="5">
        <f t="shared" si="21"/>
        <v>469</v>
      </c>
      <c r="I57" s="124">
        <v>7.08</v>
      </c>
      <c r="J57" s="5">
        <f t="shared" si="22"/>
        <v>340</v>
      </c>
      <c r="K57" s="124">
        <v>434</v>
      </c>
      <c r="L57" s="5">
        <f t="shared" si="23"/>
        <v>388</v>
      </c>
      <c r="M57" s="124">
        <v>148</v>
      </c>
      <c r="N57" s="7">
        <f t="shared" si="24"/>
        <v>604</v>
      </c>
    </row>
    <row r="58" spans="1:14">
      <c r="A58" t="s">
        <v>26</v>
      </c>
      <c r="B58" s="96" t="s">
        <v>80</v>
      </c>
      <c r="C58" s="116" t="s">
        <v>68</v>
      </c>
      <c r="D58" s="100" t="s">
        <v>33</v>
      </c>
      <c r="E58" s="106" t="s">
        <v>119</v>
      </c>
      <c r="F58" s="3">
        <f t="shared" si="20"/>
        <v>1722</v>
      </c>
      <c r="G58" s="10">
        <v>6.15</v>
      </c>
      <c r="H58" s="5">
        <f t="shared" si="21"/>
        <v>497</v>
      </c>
      <c r="I58" s="10">
        <v>7.21</v>
      </c>
      <c r="J58" s="5">
        <f t="shared" si="22"/>
        <v>348</v>
      </c>
      <c r="K58" s="10">
        <v>444</v>
      </c>
      <c r="L58" s="5">
        <f t="shared" si="23"/>
        <v>413</v>
      </c>
      <c r="M58" s="10">
        <v>135</v>
      </c>
      <c r="N58" s="7">
        <f t="shared" si="24"/>
        <v>464</v>
      </c>
    </row>
    <row r="59" spans="1:14">
      <c r="A59" t="s">
        <v>27</v>
      </c>
      <c r="B59" s="96" t="s">
        <v>110</v>
      </c>
      <c r="C59" s="105" t="s">
        <v>68</v>
      </c>
      <c r="D59" s="100" t="s">
        <v>33</v>
      </c>
      <c r="E59" s="106" t="s">
        <v>109</v>
      </c>
      <c r="F59" s="3">
        <f t="shared" si="20"/>
        <v>1621</v>
      </c>
      <c r="G59" s="10">
        <v>6.55</v>
      </c>
      <c r="H59" s="5">
        <f t="shared" si="21"/>
        <v>378</v>
      </c>
      <c r="I59" s="124">
        <v>7.46</v>
      </c>
      <c r="J59" s="5">
        <f t="shared" si="22"/>
        <v>365</v>
      </c>
      <c r="K59" s="10">
        <v>423</v>
      </c>
      <c r="L59" s="5">
        <f t="shared" si="23"/>
        <v>362</v>
      </c>
      <c r="M59" s="134">
        <v>140</v>
      </c>
      <c r="N59" s="7">
        <f t="shared" si="24"/>
        <v>516</v>
      </c>
    </row>
    <row r="60" spans="1:14">
      <c r="A60" t="s">
        <v>28</v>
      </c>
      <c r="B60" s="96" t="s">
        <v>115</v>
      </c>
      <c r="C60" s="105" t="s">
        <v>68</v>
      </c>
      <c r="D60" s="100" t="s">
        <v>33</v>
      </c>
      <c r="E60" s="106" t="s">
        <v>111</v>
      </c>
      <c r="F60" s="3">
        <f t="shared" si="20"/>
        <v>1454</v>
      </c>
      <c r="G60" s="10">
        <v>6.66</v>
      </c>
      <c r="H60" s="5">
        <f t="shared" si="21"/>
        <v>348</v>
      </c>
      <c r="I60" s="10">
        <v>8.6999999999999993</v>
      </c>
      <c r="J60" s="5">
        <f t="shared" si="22"/>
        <v>445</v>
      </c>
      <c r="K60" s="10">
        <v>396</v>
      </c>
      <c r="L60" s="5">
        <f t="shared" si="23"/>
        <v>299</v>
      </c>
      <c r="M60" s="10">
        <v>125</v>
      </c>
      <c r="N60" s="7">
        <f t="shared" si="24"/>
        <v>362</v>
      </c>
    </row>
    <row r="61" spans="1:14">
      <c r="A61" t="s">
        <v>29</v>
      </c>
      <c r="B61" s="96" t="s">
        <v>125</v>
      </c>
      <c r="C61" s="104" t="s">
        <v>68</v>
      </c>
      <c r="D61" s="100" t="s">
        <v>33</v>
      </c>
      <c r="E61" s="106" t="s">
        <v>121</v>
      </c>
      <c r="F61" s="3">
        <f t="shared" si="20"/>
        <v>724</v>
      </c>
      <c r="G61" s="10">
        <v>6.79</v>
      </c>
      <c r="H61" s="5">
        <f t="shared" si="21"/>
        <v>314</v>
      </c>
      <c r="I61" s="10">
        <v>5.41</v>
      </c>
      <c r="J61" s="5">
        <f t="shared" si="22"/>
        <v>234</v>
      </c>
      <c r="K61" s="10">
        <v>338</v>
      </c>
      <c r="L61" s="5">
        <f t="shared" si="23"/>
        <v>176</v>
      </c>
      <c r="M61" s="4">
        <v>0</v>
      </c>
      <c r="N61" s="7">
        <f t="shared" si="24"/>
        <v>0</v>
      </c>
    </row>
    <row r="62" spans="1:14" ht="13.5" thickBot="1">
      <c r="A62" t="s">
        <v>51</v>
      </c>
      <c r="B62" s="29"/>
      <c r="C62" s="115"/>
      <c r="D62" s="101" t="s">
        <v>33</v>
      </c>
      <c r="E62" s="23"/>
      <c r="F62" s="109">
        <f t="shared" ref="F62" si="25">H62+J62+L62+N62</f>
        <v>0</v>
      </c>
      <c r="G62" s="14"/>
      <c r="H62" s="15">
        <f t="shared" ref="H62" si="26">IF( AND(G62&gt;4.5),ROUNDDOWN(74.755*(9-G62)^1.81,0),0)</f>
        <v>0</v>
      </c>
      <c r="I62" s="14"/>
      <c r="J62" s="15">
        <f t="shared" ref="J62" si="27">IF( AND(I62&gt;1.5),ROUNDDOWN(56.0211*(I62-1.5)^1.05,0),0)</f>
        <v>0</v>
      </c>
      <c r="K62" s="82"/>
      <c r="L62" s="15">
        <f t="shared" ref="L62" si="28">IF( AND(K62&gt;210),ROUNDDOWN(0.188807*(K62-210)^1.41,0),0)</f>
        <v>0</v>
      </c>
      <c r="M62" s="82"/>
      <c r="N62" s="16">
        <f t="shared" ref="N62" si="29">IF( AND(M62&gt;75),ROUNDDOWN(1.84523*(M62-75)^1.35,0),0)</f>
        <v>0</v>
      </c>
    </row>
    <row r="63" spans="1:14">
      <c r="B63" s="27"/>
      <c r="C63" s="27"/>
      <c r="D63" s="81"/>
      <c r="E63" s="27"/>
      <c r="F63" s="103"/>
      <c r="G63" s="18"/>
      <c r="H63" s="19"/>
      <c r="I63" s="18"/>
      <c r="J63" s="19"/>
      <c r="K63" s="28"/>
      <c r="L63" s="19"/>
      <c r="M63" s="28"/>
      <c r="N63" s="19"/>
    </row>
    <row r="64" spans="1:14" ht="21" thickBot="1">
      <c r="B64" s="1" t="s">
        <v>34</v>
      </c>
    </row>
    <row r="65" spans="1:14" ht="13.5" thickBot="1">
      <c r="B65" s="83"/>
      <c r="C65" s="65" t="s">
        <v>1</v>
      </c>
      <c r="D65" s="65" t="s">
        <v>2</v>
      </c>
      <c r="E65" s="65" t="s">
        <v>3</v>
      </c>
      <c r="F65" s="65" t="s">
        <v>4</v>
      </c>
      <c r="G65" s="65" t="s">
        <v>5</v>
      </c>
      <c r="H65" s="66" t="s">
        <v>6</v>
      </c>
      <c r="I65" s="65" t="s">
        <v>7</v>
      </c>
      <c r="J65" s="66" t="s">
        <v>8</v>
      </c>
      <c r="K65" s="65" t="s">
        <v>9</v>
      </c>
      <c r="L65" s="66" t="s">
        <v>10</v>
      </c>
      <c r="M65" s="65" t="s">
        <v>11</v>
      </c>
      <c r="N65" s="67" t="s">
        <v>12</v>
      </c>
    </row>
    <row r="66" spans="1:14">
      <c r="A66" t="s">
        <v>13</v>
      </c>
      <c r="B66" s="97" t="s">
        <v>88</v>
      </c>
      <c r="C66" s="105" t="s">
        <v>71</v>
      </c>
      <c r="D66" s="13" t="s">
        <v>35</v>
      </c>
      <c r="E66" s="107" t="s">
        <v>82</v>
      </c>
      <c r="F66" s="108">
        <f t="shared" ref="F66:F76" si="30">H66+J66+L66+N66</f>
        <v>2253</v>
      </c>
      <c r="G66" s="4">
        <v>5.43</v>
      </c>
      <c r="H66" s="72">
        <f t="shared" ref="H66:H76" si="31">IF( AND(G66&gt;4.5),ROUNDDOWN(84.3421*(8.5-G66)^1.81,0),0)</f>
        <v>642</v>
      </c>
      <c r="I66" s="4">
        <v>11.31</v>
      </c>
      <c r="J66" s="72">
        <f t="shared" ref="J66:J76" si="32">IF( AND(I66&gt;1.5),ROUNDDOWN(51.39*(I66-1.5)^1.05,0),0)</f>
        <v>565</v>
      </c>
      <c r="K66" s="10">
        <v>598</v>
      </c>
      <c r="L66" s="72">
        <f t="shared" ref="L66:L76" si="33">IF( AND(K66&gt;220),ROUNDDOWN(0.14354*(K66-220)^1.4,0),0)</f>
        <v>582</v>
      </c>
      <c r="M66" s="10">
        <v>160</v>
      </c>
      <c r="N66" s="73">
        <f t="shared" ref="N66:N76" si="34">IF( AND(M66&gt;75),ROUNDDOWN(0.8465*(M66-75)^1.42,0),0)</f>
        <v>464</v>
      </c>
    </row>
    <row r="67" spans="1:14">
      <c r="A67" t="s">
        <v>15</v>
      </c>
      <c r="B67" s="96" t="s">
        <v>98</v>
      </c>
      <c r="C67" s="105" t="s">
        <v>71</v>
      </c>
      <c r="D67" s="13" t="s">
        <v>35</v>
      </c>
      <c r="E67" s="107" t="s">
        <v>91</v>
      </c>
      <c r="F67" s="3">
        <f t="shared" si="30"/>
        <v>2125</v>
      </c>
      <c r="G67" s="10">
        <v>5.78</v>
      </c>
      <c r="H67" s="5">
        <f t="shared" si="31"/>
        <v>515</v>
      </c>
      <c r="I67" s="10">
        <v>12.46</v>
      </c>
      <c r="J67" s="5">
        <f t="shared" si="32"/>
        <v>634</v>
      </c>
      <c r="K67" s="4">
        <v>513</v>
      </c>
      <c r="L67" s="5">
        <f t="shared" si="33"/>
        <v>407</v>
      </c>
      <c r="M67" s="10">
        <v>173</v>
      </c>
      <c r="N67" s="7">
        <f t="shared" si="34"/>
        <v>569</v>
      </c>
    </row>
    <row r="68" spans="1:14">
      <c r="A68" t="s">
        <v>16</v>
      </c>
      <c r="B68" s="96" t="s">
        <v>97</v>
      </c>
      <c r="C68" s="105" t="s">
        <v>71</v>
      </c>
      <c r="D68" s="13" t="s">
        <v>35</v>
      </c>
      <c r="E68" s="107" t="s">
        <v>91</v>
      </c>
      <c r="F68" s="3">
        <f t="shared" si="30"/>
        <v>2097</v>
      </c>
      <c r="G68" s="10">
        <v>5.43</v>
      </c>
      <c r="H68" s="5">
        <f t="shared" si="31"/>
        <v>642</v>
      </c>
      <c r="I68" s="4">
        <v>9.51</v>
      </c>
      <c r="J68" s="5">
        <f t="shared" si="32"/>
        <v>456</v>
      </c>
      <c r="K68" s="10">
        <v>611</v>
      </c>
      <c r="L68" s="5">
        <f t="shared" si="33"/>
        <v>610</v>
      </c>
      <c r="M68" s="10">
        <v>150</v>
      </c>
      <c r="N68" s="7">
        <f t="shared" si="34"/>
        <v>389</v>
      </c>
    </row>
    <row r="69" spans="1:14">
      <c r="A69" t="s">
        <v>17</v>
      </c>
      <c r="B69" s="8" t="s">
        <v>72</v>
      </c>
      <c r="C69" s="105" t="s">
        <v>69</v>
      </c>
      <c r="D69" s="13" t="s">
        <v>35</v>
      </c>
      <c r="E69" s="107" t="s">
        <v>64</v>
      </c>
      <c r="F69" s="3">
        <f t="shared" si="30"/>
        <v>1957</v>
      </c>
      <c r="G69" s="10">
        <v>5.63</v>
      </c>
      <c r="H69" s="5">
        <f t="shared" si="31"/>
        <v>568</v>
      </c>
      <c r="I69" s="10">
        <v>9.6999999999999993</v>
      </c>
      <c r="J69" s="5">
        <f t="shared" si="32"/>
        <v>468</v>
      </c>
      <c r="K69" s="10">
        <v>518</v>
      </c>
      <c r="L69" s="5">
        <f t="shared" si="33"/>
        <v>417</v>
      </c>
      <c r="M69" s="4">
        <v>165</v>
      </c>
      <c r="N69" s="7">
        <f t="shared" si="34"/>
        <v>504</v>
      </c>
    </row>
    <row r="70" spans="1:14">
      <c r="A70" t="s">
        <v>18</v>
      </c>
      <c r="B70" s="96" t="s">
        <v>107</v>
      </c>
      <c r="C70" s="105" t="s">
        <v>69</v>
      </c>
      <c r="D70" s="13" t="s">
        <v>35</v>
      </c>
      <c r="E70" s="106" t="s">
        <v>100</v>
      </c>
      <c r="F70" s="3">
        <f t="shared" si="30"/>
        <v>1917</v>
      </c>
      <c r="G70" s="10">
        <v>5.76</v>
      </c>
      <c r="H70" s="5">
        <f t="shared" si="31"/>
        <v>522</v>
      </c>
      <c r="I70" s="10">
        <v>10.039999999999999</v>
      </c>
      <c r="J70" s="5">
        <f t="shared" si="32"/>
        <v>488</v>
      </c>
      <c r="K70" s="10">
        <v>550</v>
      </c>
      <c r="L70" s="5">
        <f t="shared" si="33"/>
        <v>481</v>
      </c>
      <c r="M70" s="10">
        <v>155</v>
      </c>
      <c r="N70" s="7">
        <f t="shared" si="34"/>
        <v>426</v>
      </c>
    </row>
    <row r="71" spans="1:14">
      <c r="A71" t="s">
        <v>19</v>
      </c>
      <c r="B71" s="96" t="s">
        <v>89</v>
      </c>
      <c r="C71" s="105" t="s">
        <v>71</v>
      </c>
      <c r="D71" s="13" t="s">
        <v>35</v>
      </c>
      <c r="E71" s="107" t="s">
        <v>82</v>
      </c>
      <c r="F71" s="3">
        <f t="shared" si="30"/>
        <v>1912</v>
      </c>
      <c r="G71" s="10">
        <v>5.55</v>
      </c>
      <c r="H71" s="5">
        <f t="shared" si="31"/>
        <v>597</v>
      </c>
      <c r="I71" s="10">
        <v>8.7799999999999994</v>
      </c>
      <c r="J71" s="5">
        <f t="shared" si="32"/>
        <v>413</v>
      </c>
      <c r="K71" s="10">
        <v>508</v>
      </c>
      <c r="L71" s="5">
        <f t="shared" si="33"/>
        <v>398</v>
      </c>
      <c r="M71" s="10">
        <v>165</v>
      </c>
      <c r="N71" s="7">
        <f t="shared" si="34"/>
        <v>504</v>
      </c>
    </row>
    <row r="72" spans="1:14">
      <c r="A72" t="s">
        <v>20</v>
      </c>
      <c r="B72" s="96" t="s">
        <v>106</v>
      </c>
      <c r="C72" s="105" t="s">
        <v>68</v>
      </c>
      <c r="D72" s="13" t="s">
        <v>35</v>
      </c>
      <c r="E72" s="106" t="s">
        <v>100</v>
      </c>
      <c r="F72" s="3">
        <f t="shared" si="30"/>
        <v>1863</v>
      </c>
      <c r="G72" s="10">
        <v>5.56</v>
      </c>
      <c r="H72" s="5">
        <f t="shared" si="31"/>
        <v>593</v>
      </c>
      <c r="I72" s="10">
        <v>8.5</v>
      </c>
      <c r="J72" s="5">
        <f t="shared" si="32"/>
        <v>396</v>
      </c>
      <c r="K72" s="10">
        <v>552</v>
      </c>
      <c r="L72" s="5">
        <f t="shared" si="33"/>
        <v>485</v>
      </c>
      <c r="M72" s="10">
        <v>150</v>
      </c>
      <c r="N72" s="7">
        <f t="shared" si="34"/>
        <v>389</v>
      </c>
    </row>
    <row r="73" spans="1:14">
      <c r="A73" t="s">
        <v>21</v>
      </c>
      <c r="B73" s="96" t="s">
        <v>117</v>
      </c>
      <c r="C73" s="105" t="s">
        <v>71</v>
      </c>
      <c r="D73" s="13" t="s">
        <v>35</v>
      </c>
      <c r="E73" s="107" t="s">
        <v>111</v>
      </c>
      <c r="F73" s="3">
        <f t="shared" si="30"/>
        <v>1857</v>
      </c>
      <c r="G73" s="10">
        <v>5.91</v>
      </c>
      <c r="H73" s="5">
        <f t="shared" si="31"/>
        <v>472</v>
      </c>
      <c r="I73" s="10">
        <v>10.6</v>
      </c>
      <c r="J73" s="5">
        <f t="shared" si="32"/>
        <v>522</v>
      </c>
      <c r="K73" s="10">
        <v>528</v>
      </c>
      <c r="L73" s="5">
        <f t="shared" si="33"/>
        <v>437</v>
      </c>
      <c r="M73" s="10">
        <v>155</v>
      </c>
      <c r="N73" s="7">
        <f t="shared" si="34"/>
        <v>426</v>
      </c>
    </row>
    <row r="74" spans="1:14">
      <c r="A74" t="s">
        <v>22</v>
      </c>
      <c r="B74" s="96" t="s">
        <v>73</v>
      </c>
      <c r="C74" s="105" t="s">
        <v>71</v>
      </c>
      <c r="D74" s="13" t="s">
        <v>35</v>
      </c>
      <c r="E74" s="107" t="s">
        <v>64</v>
      </c>
      <c r="F74" s="3">
        <f t="shared" si="30"/>
        <v>1833</v>
      </c>
      <c r="G74" s="4">
        <v>5.85</v>
      </c>
      <c r="H74" s="5">
        <f t="shared" si="31"/>
        <v>492</v>
      </c>
      <c r="I74" s="10">
        <v>11.76</v>
      </c>
      <c r="J74" s="5">
        <f t="shared" si="32"/>
        <v>592</v>
      </c>
      <c r="K74" s="10">
        <v>488</v>
      </c>
      <c r="L74" s="5">
        <f t="shared" si="33"/>
        <v>360</v>
      </c>
      <c r="M74" s="10">
        <v>150</v>
      </c>
      <c r="N74" s="7">
        <f t="shared" si="34"/>
        <v>389</v>
      </c>
    </row>
    <row r="75" spans="1:14">
      <c r="A75" t="s">
        <v>23</v>
      </c>
      <c r="B75" s="96" t="s">
        <v>126</v>
      </c>
      <c r="C75" s="105" t="s">
        <v>71</v>
      </c>
      <c r="D75" s="13" t="s">
        <v>35</v>
      </c>
      <c r="E75" s="106" t="s">
        <v>119</v>
      </c>
      <c r="F75" s="3">
        <f t="shared" si="30"/>
        <v>1747</v>
      </c>
      <c r="G75" s="10">
        <v>5.74</v>
      </c>
      <c r="H75" s="5">
        <f t="shared" si="31"/>
        <v>529</v>
      </c>
      <c r="I75" s="10">
        <v>8.8800000000000008</v>
      </c>
      <c r="J75" s="5">
        <f t="shared" si="32"/>
        <v>419</v>
      </c>
      <c r="K75" s="4">
        <v>495</v>
      </c>
      <c r="L75" s="5">
        <f t="shared" si="33"/>
        <v>373</v>
      </c>
      <c r="M75" s="10">
        <v>155</v>
      </c>
      <c r="N75" s="7">
        <f t="shared" si="34"/>
        <v>426</v>
      </c>
    </row>
    <row r="76" spans="1:14">
      <c r="A76" t="s">
        <v>24</v>
      </c>
      <c r="B76" s="96" t="s">
        <v>118</v>
      </c>
      <c r="C76" s="128" t="s">
        <v>71</v>
      </c>
      <c r="D76" s="13" t="s">
        <v>35</v>
      </c>
      <c r="E76" s="129" t="s">
        <v>111</v>
      </c>
      <c r="F76" s="3">
        <f t="shared" si="30"/>
        <v>1664</v>
      </c>
      <c r="G76" s="124">
        <v>5.95</v>
      </c>
      <c r="H76" s="5">
        <f t="shared" si="31"/>
        <v>459</v>
      </c>
      <c r="I76" s="124">
        <v>7.2</v>
      </c>
      <c r="J76" s="5">
        <f t="shared" si="32"/>
        <v>319</v>
      </c>
      <c r="K76" s="124">
        <v>500</v>
      </c>
      <c r="L76" s="5">
        <f t="shared" si="33"/>
        <v>382</v>
      </c>
      <c r="M76" s="134">
        <v>165</v>
      </c>
      <c r="N76" s="7">
        <f t="shared" si="34"/>
        <v>504</v>
      </c>
    </row>
    <row r="77" spans="1:14">
      <c r="A77" t="s">
        <v>25</v>
      </c>
      <c r="B77" s="96"/>
      <c r="C77" s="105"/>
      <c r="D77" s="13" t="s">
        <v>35</v>
      </c>
      <c r="E77" s="107"/>
      <c r="F77" s="3">
        <f t="shared" ref="F77:F79" si="35">H77+J77+L77+N77</f>
        <v>0</v>
      </c>
      <c r="G77" s="4"/>
      <c r="H77" s="5">
        <f t="shared" ref="H77:H79" si="36">IF( AND(G77&gt;4.5),ROUNDDOWN(84.3421*(8.5-G77)^1.81,0),0)</f>
        <v>0</v>
      </c>
      <c r="I77" s="10"/>
      <c r="J77" s="5">
        <f t="shared" ref="J77:J79" si="37">IF( AND(I77&gt;1.5),ROUNDDOWN(51.39*(I77-1.5)^1.05,0),0)</f>
        <v>0</v>
      </c>
      <c r="K77" s="10"/>
      <c r="L77" s="5">
        <f t="shared" ref="L77:L79" si="38">IF( AND(K77&gt;220),ROUNDDOWN(0.14354*(K77-220)^1.4,0),0)</f>
        <v>0</v>
      </c>
      <c r="M77" s="10"/>
      <c r="N77" s="7">
        <f t="shared" ref="N77:N79" si="39">IF( AND(M77&gt;75),ROUNDDOWN(0.8465*(M77-75)^1.42,0),0)</f>
        <v>0</v>
      </c>
    </row>
    <row r="78" spans="1:14">
      <c r="A78" t="s">
        <v>26</v>
      </c>
      <c r="B78" s="96"/>
      <c r="C78" s="105"/>
      <c r="D78" s="13" t="s">
        <v>35</v>
      </c>
      <c r="E78" s="107"/>
      <c r="F78" s="3">
        <f t="shared" si="35"/>
        <v>0</v>
      </c>
      <c r="G78" s="10"/>
      <c r="H78" s="5">
        <f t="shared" si="36"/>
        <v>0</v>
      </c>
      <c r="I78" s="10"/>
      <c r="J78" s="5">
        <f t="shared" si="37"/>
        <v>0</v>
      </c>
      <c r="K78" s="10"/>
      <c r="L78" s="5">
        <f t="shared" si="38"/>
        <v>0</v>
      </c>
      <c r="M78" s="10"/>
      <c r="N78" s="7">
        <f t="shared" si="39"/>
        <v>0</v>
      </c>
    </row>
    <row r="79" spans="1:14">
      <c r="A79" t="s">
        <v>27</v>
      </c>
      <c r="B79" s="96"/>
      <c r="C79" s="105"/>
      <c r="D79" s="13" t="s">
        <v>35</v>
      </c>
      <c r="E79" s="106"/>
      <c r="F79" s="3">
        <f t="shared" si="35"/>
        <v>0</v>
      </c>
      <c r="G79" s="10"/>
      <c r="H79" s="5">
        <f t="shared" si="36"/>
        <v>0</v>
      </c>
      <c r="I79" s="10"/>
      <c r="J79" s="5">
        <f t="shared" si="37"/>
        <v>0</v>
      </c>
      <c r="K79" s="10"/>
      <c r="L79" s="5">
        <f t="shared" si="38"/>
        <v>0</v>
      </c>
      <c r="M79" s="10"/>
      <c r="N79" s="7">
        <f t="shared" si="39"/>
        <v>0</v>
      </c>
    </row>
    <row r="80" spans="1:14">
      <c r="A80" t="s">
        <v>28</v>
      </c>
      <c r="B80" s="8"/>
      <c r="C80" s="114"/>
      <c r="D80" s="13" t="s">
        <v>35</v>
      </c>
      <c r="E80" s="9"/>
      <c r="F80" s="3">
        <f t="shared" ref="F80:F83" si="40">H80+J80+L80+N80</f>
        <v>0</v>
      </c>
      <c r="G80" s="10"/>
      <c r="H80" s="5">
        <f t="shared" ref="H80:H83" si="41">IF( AND(G80&gt;4.5),ROUNDDOWN(84.3421*(8.5-G80)^1.81,0),0)</f>
        <v>0</v>
      </c>
      <c r="I80" s="10"/>
      <c r="J80" s="5">
        <f t="shared" ref="J80:J83" si="42">IF( AND(I80&gt;1.5),ROUNDDOWN(51.39*(I80-1.5)^1.05,0),0)</f>
        <v>0</v>
      </c>
      <c r="K80" s="11"/>
      <c r="L80" s="5">
        <f t="shared" ref="L80:L83" si="43">IF( AND(K80&gt;220),ROUNDDOWN(0.14354*(K80-220)^1.4,0),0)</f>
        <v>0</v>
      </c>
      <c r="M80" s="11"/>
      <c r="N80" s="7">
        <f t="shared" ref="N80:N83" si="44">IF( AND(M80&gt;75),ROUNDDOWN(0.8465*(M80-75)^1.42,0),0)</f>
        <v>0</v>
      </c>
    </row>
    <row r="81" spans="1:14">
      <c r="A81" t="s">
        <v>29</v>
      </c>
      <c r="B81" s="8"/>
      <c r="C81" s="114"/>
      <c r="D81" s="13" t="s">
        <v>35</v>
      </c>
      <c r="E81" s="9"/>
      <c r="F81" s="3">
        <f t="shared" si="40"/>
        <v>0</v>
      </c>
      <c r="G81" s="10"/>
      <c r="H81" s="5">
        <f t="shared" si="41"/>
        <v>0</v>
      </c>
      <c r="I81" s="10"/>
      <c r="J81" s="5">
        <f t="shared" si="42"/>
        <v>0</v>
      </c>
      <c r="K81" s="11"/>
      <c r="L81" s="5">
        <f t="shared" si="43"/>
        <v>0</v>
      </c>
      <c r="M81" s="11"/>
      <c r="N81" s="7">
        <f t="shared" si="44"/>
        <v>0</v>
      </c>
    </row>
    <row r="82" spans="1:14">
      <c r="A82" t="s">
        <v>51</v>
      </c>
      <c r="B82" s="8"/>
      <c r="C82" s="114"/>
      <c r="D82" s="13" t="s">
        <v>35</v>
      </c>
      <c r="E82" s="9"/>
      <c r="F82" s="3">
        <f t="shared" si="40"/>
        <v>0</v>
      </c>
      <c r="G82" s="10"/>
      <c r="H82" s="5">
        <f t="shared" si="41"/>
        <v>0</v>
      </c>
      <c r="I82" s="10"/>
      <c r="J82" s="5">
        <f t="shared" si="42"/>
        <v>0</v>
      </c>
      <c r="K82" s="11"/>
      <c r="L82" s="5">
        <f t="shared" si="43"/>
        <v>0</v>
      </c>
      <c r="M82" s="11"/>
      <c r="N82" s="7">
        <f t="shared" si="44"/>
        <v>0</v>
      </c>
    </row>
    <row r="83" spans="1:14" ht="13.5" thickBot="1">
      <c r="A83" t="s">
        <v>52</v>
      </c>
      <c r="B83" s="29"/>
      <c r="C83" s="115"/>
      <c r="D83" s="102" t="s">
        <v>35</v>
      </c>
      <c r="E83" s="23"/>
      <c r="F83" s="111">
        <f t="shared" si="40"/>
        <v>0</v>
      </c>
      <c r="G83" s="77"/>
      <c r="H83" s="69">
        <f t="shared" si="41"/>
        <v>0</v>
      </c>
      <c r="I83" s="77"/>
      <c r="J83" s="69">
        <f t="shared" si="42"/>
        <v>0</v>
      </c>
      <c r="K83" s="26"/>
      <c r="L83" s="69">
        <f t="shared" si="43"/>
        <v>0</v>
      </c>
      <c r="M83" s="26"/>
      <c r="N83" s="70">
        <f t="shared" si="44"/>
        <v>0</v>
      </c>
    </row>
  </sheetData>
  <sheetProtection selectLockedCells="1" selectUnlockedCells="1"/>
  <sortState ref="B46:N61">
    <sortCondition descending="1" ref="F46:F61"/>
  </sortState>
  <phoneticPr fontId="14" type="noConversion"/>
  <pageMargins left="0.31" right="0.56000000000000005" top="0.31" bottom="0.27" header="0.19" footer="0.18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1"/>
  <sheetViews>
    <sheetView topLeftCell="A19" workbookViewId="0">
      <selection activeCell="H38" sqref="H38"/>
    </sheetView>
  </sheetViews>
  <sheetFormatPr defaultRowHeight="12.75"/>
  <cols>
    <col min="1" max="1" width="4.7109375" customWidth="1"/>
    <col min="2" max="2" width="21.42578125" customWidth="1"/>
    <col min="3" max="3" width="7.28515625" customWidth="1"/>
    <col min="4" max="4" width="14.28515625" customWidth="1"/>
    <col min="6" max="6" width="4.42578125" customWidth="1"/>
    <col min="7" max="7" width="5" customWidth="1"/>
    <col min="8" max="8" width="17.85546875" customWidth="1"/>
    <col min="9" max="9" width="5.85546875" customWidth="1"/>
    <col min="10" max="10" width="13.5703125" customWidth="1"/>
  </cols>
  <sheetData>
    <row r="1" spans="1:11" ht="18">
      <c r="B1" s="46" t="s">
        <v>49</v>
      </c>
      <c r="C1" s="46"/>
      <c r="D1" s="47" t="s">
        <v>61</v>
      </c>
      <c r="E1" s="48"/>
      <c r="F1" s="48"/>
      <c r="G1" s="49"/>
      <c r="H1" s="48"/>
      <c r="I1" s="48"/>
      <c r="J1" s="48"/>
      <c r="K1" s="48"/>
    </row>
    <row r="2" spans="1:11">
      <c r="A2" s="49"/>
      <c r="B2" s="48"/>
      <c r="C2" s="48"/>
      <c r="D2" s="48"/>
      <c r="E2" s="48"/>
      <c r="F2" s="48"/>
      <c r="G2" s="49"/>
      <c r="H2" s="48"/>
      <c r="I2" s="48"/>
      <c r="J2" s="48"/>
      <c r="K2" s="48"/>
    </row>
    <row r="3" spans="1:11">
      <c r="A3" s="49"/>
      <c r="B3" s="50" t="s">
        <v>44</v>
      </c>
      <c r="C3" s="51"/>
      <c r="D3" s="48"/>
      <c r="E3" s="48"/>
      <c r="F3" s="48"/>
      <c r="G3" s="49"/>
      <c r="H3" s="50" t="s">
        <v>50</v>
      </c>
      <c r="I3" s="50"/>
      <c r="J3" s="48"/>
      <c r="K3" s="48"/>
    </row>
    <row r="4" spans="1:11">
      <c r="A4" s="49"/>
      <c r="B4" s="52" t="s">
        <v>40</v>
      </c>
      <c r="C4" s="52" t="s">
        <v>1</v>
      </c>
      <c r="D4" s="52" t="s">
        <v>3</v>
      </c>
      <c r="E4" s="52" t="s">
        <v>41</v>
      </c>
      <c r="F4" s="53"/>
      <c r="G4" s="53"/>
      <c r="H4" s="52" t="s">
        <v>40</v>
      </c>
      <c r="I4" s="52" t="s">
        <v>1</v>
      </c>
      <c r="J4" s="52" t="s">
        <v>3</v>
      </c>
      <c r="K4" s="52" t="s">
        <v>41</v>
      </c>
    </row>
    <row r="5" spans="1:11">
      <c r="A5" s="53" t="s">
        <v>13</v>
      </c>
      <c r="B5" s="9" t="s">
        <v>62</v>
      </c>
      <c r="C5" s="104" t="s">
        <v>63</v>
      </c>
      <c r="D5" s="107" t="s">
        <v>64</v>
      </c>
      <c r="E5" s="10">
        <v>144</v>
      </c>
      <c r="F5" s="54"/>
      <c r="G5" s="54" t="s">
        <v>13</v>
      </c>
      <c r="H5" s="71" t="s">
        <v>93</v>
      </c>
      <c r="I5" s="104" t="s">
        <v>63</v>
      </c>
      <c r="J5" s="106" t="s">
        <v>91</v>
      </c>
      <c r="K5" s="118">
        <v>151</v>
      </c>
    </row>
    <row r="6" spans="1:11">
      <c r="A6" s="53" t="s">
        <v>15</v>
      </c>
      <c r="B6" s="71" t="s">
        <v>122</v>
      </c>
      <c r="C6" s="104" t="s">
        <v>68</v>
      </c>
      <c r="D6" s="106" t="s">
        <v>121</v>
      </c>
      <c r="E6" s="10">
        <v>141</v>
      </c>
      <c r="F6" s="54"/>
      <c r="G6" s="54" t="s">
        <v>15</v>
      </c>
      <c r="H6" s="71" t="s">
        <v>94</v>
      </c>
      <c r="I6" s="104" t="s">
        <v>63</v>
      </c>
      <c r="J6" s="106" t="s">
        <v>91</v>
      </c>
      <c r="K6" s="118">
        <v>151</v>
      </c>
    </row>
    <row r="7" spans="1:11">
      <c r="A7" s="87" t="s">
        <v>16</v>
      </c>
      <c r="B7" s="98" t="s">
        <v>112</v>
      </c>
      <c r="C7" s="104" t="s">
        <v>63</v>
      </c>
      <c r="D7" s="107" t="s">
        <v>111</v>
      </c>
      <c r="E7" s="10">
        <v>138</v>
      </c>
      <c r="F7" s="18"/>
      <c r="G7" s="54" t="s">
        <v>16</v>
      </c>
      <c r="H7" s="71" t="s">
        <v>113</v>
      </c>
      <c r="I7" s="104" t="s">
        <v>63</v>
      </c>
      <c r="J7" s="106" t="s">
        <v>111</v>
      </c>
      <c r="K7" s="118">
        <v>148</v>
      </c>
    </row>
    <row r="8" spans="1:11">
      <c r="A8" s="113" t="s">
        <v>17</v>
      </c>
      <c r="B8" s="71" t="s">
        <v>130</v>
      </c>
      <c r="C8" s="104" t="s">
        <v>68</v>
      </c>
      <c r="D8" s="107" t="s">
        <v>111</v>
      </c>
      <c r="E8" s="10">
        <v>135</v>
      </c>
      <c r="F8" s="18"/>
      <c r="G8" s="54" t="s">
        <v>17</v>
      </c>
      <c r="H8" s="71" t="s">
        <v>84</v>
      </c>
      <c r="I8" s="104" t="s">
        <v>68</v>
      </c>
      <c r="J8" s="106" t="s">
        <v>82</v>
      </c>
      <c r="K8" s="118">
        <v>145</v>
      </c>
    </row>
    <row r="9" spans="1:11">
      <c r="A9" s="155" t="s">
        <v>18</v>
      </c>
      <c r="B9" s="71" t="s">
        <v>65</v>
      </c>
      <c r="C9" s="104" t="s">
        <v>63</v>
      </c>
      <c r="D9" s="107" t="s">
        <v>64</v>
      </c>
      <c r="E9" s="10">
        <v>130</v>
      </c>
      <c r="F9" s="48"/>
      <c r="G9" s="137" t="s">
        <v>18</v>
      </c>
      <c r="H9" s="71" t="s">
        <v>131</v>
      </c>
      <c r="I9" s="104" t="s">
        <v>68</v>
      </c>
      <c r="J9" s="106" t="s">
        <v>64</v>
      </c>
      <c r="K9" s="118">
        <v>140</v>
      </c>
    </row>
    <row r="10" spans="1:11">
      <c r="A10" s="156"/>
      <c r="B10" s="98" t="s">
        <v>101</v>
      </c>
      <c r="C10" s="104" t="s">
        <v>68</v>
      </c>
      <c r="D10" s="107" t="s">
        <v>100</v>
      </c>
      <c r="E10" s="10">
        <v>130</v>
      </c>
      <c r="F10" s="48"/>
      <c r="G10" s="137" t="s">
        <v>19</v>
      </c>
      <c r="H10" s="71" t="s">
        <v>66</v>
      </c>
      <c r="I10" s="104" t="s">
        <v>63</v>
      </c>
      <c r="J10" s="106" t="s">
        <v>64</v>
      </c>
      <c r="K10" s="118">
        <v>135</v>
      </c>
    </row>
    <row r="11" spans="1:11">
      <c r="A11" s="113" t="s">
        <v>20</v>
      </c>
      <c r="B11" s="71" t="s">
        <v>83</v>
      </c>
      <c r="C11" s="105" t="s">
        <v>63</v>
      </c>
      <c r="D11" s="107" t="s">
        <v>82</v>
      </c>
      <c r="E11" s="10">
        <v>130</v>
      </c>
      <c r="F11" s="48"/>
      <c r="G11" s="54" t="s">
        <v>20</v>
      </c>
      <c r="H11" s="98" t="s">
        <v>114</v>
      </c>
      <c r="I11" s="104" t="s">
        <v>63</v>
      </c>
      <c r="J11" s="106" t="s">
        <v>111</v>
      </c>
      <c r="K11" s="118">
        <v>135</v>
      </c>
    </row>
    <row r="12" spans="1:11">
      <c r="A12" s="113" t="s">
        <v>21</v>
      </c>
      <c r="B12" s="147" t="s">
        <v>74</v>
      </c>
      <c r="C12" s="105" t="s">
        <v>63</v>
      </c>
      <c r="D12" s="148" t="s">
        <v>119</v>
      </c>
      <c r="E12" s="10">
        <v>130</v>
      </c>
      <c r="F12" s="48"/>
      <c r="G12" s="54" t="s">
        <v>21</v>
      </c>
      <c r="H12" s="98" t="s">
        <v>103</v>
      </c>
      <c r="I12" s="104" t="s">
        <v>63</v>
      </c>
      <c r="J12" s="106" t="s">
        <v>100</v>
      </c>
      <c r="K12" s="118">
        <v>135</v>
      </c>
    </row>
    <row r="13" spans="1:11">
      <c r="A13" s="136" t="s">
        <v>22</v>
      </c>
      <c r="B13" s="71" t="s">
        <v>120</v>
      </c>
      <c r="C13" s="104" t="s">
        <v>68</v>
      </c>
      <c r="D13" s="106" t="s">
        <v>121</v>
      </c>
      <c r="E13" s="10">
        <v>125</v>
      </c>
      <c r="F13" s="48"/>
      <c r="G13" s="153" t="s">
        <v>22</v>
      </c>
      <c r="H13" s="71" t="s">
        <v>85</v>
      </c>
      <c r="I13" s="104" t="s">
        <v>68</v>
      </c>
      <c r="J13" s="106" t="s">
        <v>82</v>
      </c>
      <c r="K13" s="118">
        <v>130</v>
      </c>
    </row>
    <row r="14" spans="1:11">
      <c r="A14" s="136" t="s">
        <v>23</v>
      </c>
      <c r="B14" s="147" t="s">
        <v>132</v>
      </c>
      <c r="C14" s="104" t="s">
        <v>68</v>
      </c>
      <c r="D14" s="148" t="s">
        <v>119</v>
      </c>
      <c r="E14" s="10">
        <v>125</v>
      </c>
      <c r="F14" s="48"/>
      <c r="G14" s="154"/>
      <c r="H14" s="71" t="s">
        <v>129</v>
      </c>
      <c r="I14" s="104" t="s">
        <v>63</v>
      </c>
      <c r="J14" s="106" t="s">
        <v>119</v>
      </c>
      <c r="K14" s="118">
        <v>130</v>
      </c>
    </row>
    <row r="15" spans="1:11">
      <c r="A15" s="53" t="s">
        <v>24</v>
      </c>
      <c r="B15" s="9" t="s">
        <v>99</v>
      </c>
      <c r="C15" s="105" t="s">
        <v>68</v>
      </c>
      <c r="D15" s="107" t="s">
        <v>100</v>
      </c>
      <c r="E15" s="10">
        <v>125</v>
      </c>
      <c r="F15" s="48"/>
      <c r="G15" s="54" t="s">
        <v>24</v>
      </c>
      <c r="H15" s="71" t="s">
        <v>76</v>
      </c>
      <c r="I15" s="104" t="s">
        <v>77</v>
      </c>
      <c r="J15" s="106" t="s">
        <v>121</v>
      </c>
      <c r="K15" s="118">
        <v>130</v>
      </c>
    </row>
    <row r="16" spans="1:11">
      <c r="A16" s="87" t="s">
        <v>25</v>
      </c>
      <c r="B16" s="131" t="s">
        <v>90</v>
      </c>
      <c r="C16" s="128" t="s">
        <v>63</v>
      </c>
      <c r="D16" s="107" t="s">
        <v>91</v>
      </c>
      <c r="E16" s="124">
        <v>120</v>
      </c>
      <c r="F16" s="48"/>
      <c r="G16" s="54" t="s">
        <v>25</v>
      </c>
      <c r="H16" s="122" t="s">
        <v>102</v>
      </c>
      <c r="I16" s="123" t="s">
        <v>63</v>
      </c>
      <c r="J16" s="106" t="s">
        <v>100</v>
      </c>
      <c r="K16" s="133">
        <v>125</v>
      </c>
    </row>
    <row r="17" spans="1:11">
      <c r="A17" s="53" t="s">
        <v>26</v>
      </c>
      <c r="B17" s="71" t="s">
        <v>92</v>
      </c>
      <c r="C17" s="104" t="s">
        <v>77</v>
      </c>
      <c r="D17" s="107" t="s">
        <v>91</v>
      </c>
      <c r="E17" s="10">
        <v>115</v>
      </c>
      <c r="F17" s="48"/>
      <c r="G17" s="54" t="s">
        <v>26</v>
      </c>
      <c r="H17" s="71" t="s">
        <v>78</v>
      </c>
      <c r="I17" s="104" t="s">
        <v>63</v>
      </c>
      <c r="J17" s="106" t="s">
        <v>119</v>
      </c>
      <c r="K17" s="118">
        <v>125</v>
      </c>
    </row>
    <row r="18" spans="1:11">
      <c r="A18" s="87" t="s">
        <v>27</v>
      </c>
      <c r="B18" s="9" t="s">
        <v>81</v>
      </c>
      <c r="C18" s="104" t="s">
        <v>68</v>
      </c>
      <c r="D18" s="107" t="s">
        <v>82</v>
      </c>
      <c r="E18" s="10">
        <v>0</v>
      </c>
      <c r="F18" s="48"/>
      <c r="G18" s="54" t="s">
        <v>27</v>
      </c>
      <c r="H18" s="71" t="s">
        <v>123</v>
      </c>
      <c r="I18" s="104" t="s">
        <v>63</v>
      </c>
      <c r="J18" s="106" t="s">
        <v>121</v>
      </c>
      <c r="K18" s="118">
        <v>110</v>
      </c>
    </row>
    <row r="19" spans="1:11">
      <c r="A19" s="53"/>
      <c r="B19" s="27"/>
      <c r="C19" s="27"/>
      <c r="D19" s="27"/>
      <c r="E19" s="62"/>
      <c r="F19" s="48"/>
      <c r="G19" s="54"/>
      <c r="H19" s="27"/>
      <c r="I19" s="27"/>
      <c r="J19" s="27"/>
      <c r="K19" s="62"/>
    </row>
    <row r="20" spans="1:11">
      <c r="A20" s="53"/>
      <c r="F20" s="48"/>
      <c r="G20" s="54"/>
      <c r="H20" s="27"/>
      <c r="I20" s="27"/>
      <c r="J20" s="27"/>
      <c r="K20" s="62"/>
    </row>
    <row r="21" spans="1:11">
      <c r="A21" s="53"/>
      <c r="B21" s="27"/>
      <c r="C21" s="27"/>
      <c r="D21" s="27"/>
      <c r="E21" s="18"/>
      <c r="F21" s="48"/>
      <c r="G21" s="54"/>
      <c r="H21" s="27"/>
      <c r="I21" s="27"/>
      <c r="J21" s="27"/>
      <c r="K21" s="55"/>
    </row>
    <row r="22" spans="1:11">
      <c r="A22" s="49"/>
      <c r="B22" s="50" t="s">
        <v>46</v>
      </c>
      <c r="C22" s="51"/>
      <c r="D22" s="48"/>
      <c r="E22" s="48"/>
      <c r="F22" s="48"/>
      <c r="G22" s="49"/>
      <c r="H22" s="50" t="s">
        <v>47</v>
      </c>
      <c r="I22" s="51"/>
      <c r="J22" s="48"/>
      <c r="K22" s="48"/>
    </row>
    <row r="23" spans="1:11">
      <c r="A23" s="49"/>
      <c r="B23" s="52" t="s">
        <v>40</v>
      </c>
      <c r="C23" s="52" t="s">
        <v>1</v>
      </c>
      <c r="D23" s="52" t="s">
        <v>3</v>
      </c>
      <c r="E23" s="52" t="s">
        <v>41</v>
      </c>
      <c r="F23" s="53"/>
      <c r="G23" s="53"/>
      <c r="H23" s="52" t="s">
        <v>40</v>
      </c>
      <c r="I23" s="52" t="s">
        <v>1</v>
      </c>
      <c r="J23" s="52" t="s">
        <v>3</v>
      </c>
      <c r="K23" s="52" t="s">
        <v>41</v>
      </c>
    </row>
    <row r="24" spans="1:11">
      <c r="A24" s="53" t="s">
        <v>13</v>
      </c>
      <c r="B24" s="9" t="s">
        <v>108</v>
      </c>
      <c r="C24" s="105" t="s">
        <v>71</v>
      </c>
      <c r="D24" s="106" t="s">
        <v>109</v>
      </c>
      <c r="E24" s="10">
        <v>148</v>
      </c>
      <c r="F24" s="18"/>
      <c r="G24" s="54" t="s">
        <v>13</v>
      </c>
      <c r="H24" s="71" t="s">
        <v>98</v>
      </c>
      <c r="I24" s="105" t="s">
        <v>71</v>
      </c>
      <c r="J24" s="107" t="s">
        <v>91</v>
      </c>
      <c r="K24" s="10">
        <v>173</v>
      </c>
    </row>
    <row r="25" spans="1:11">
      <c r="A25" s="53" t="s">
        <v>15</v>
      </c>
      <c r="B25" s="71" t="s">
        <v>70</v>
      </c>
      <c r="C25" s="105" t="s">
        <v>71</v>
      </c>
      <c r="D25" s="106" t="s">
        <v>64</v>
      </c>
      <c r="E25" s="10">
        <v>148</v>
      </c>
      <c r="F25" s="18"/>
      <c r="G25" s="54" t="s">
        <v>15</v>
      </c>
      <c r="H25" s="71" t="s">
        <v>118</v>
      </c>
      <c r="I25" s="105" t="s">
        <v>71</v>
      </c>
      <c r="J25" s="107" t="s">
        <v>111</v>
      </c>
      <c r="K25" s="4">
        <v>165</v>
      </c>
    </row>
    <row r="26" spans="1:11">
      <c r="A26" s="53" t="s">
        <v>16</v>
      </c>
      <c r="B26" s="71" t="s">
        <v>86</v>
      </c>
      <c r="C26" s="105" t="s">
        <v>71</v>
      </c>
      <c r="D26" s="107" t="s">
        <v>82</v>
      </c>
      <c r="E26" s="10">
        <v>145</v>
      </c>
      <c r="F26" s="48"/>
      <c r="G26" s="54" t="s">
        <v>16</v>
      </c>
      <c r="H26" s="9" t="s">
        <v>72</v>
      </c>
      <c r="I26" s="105" t="s">
        <v>69</v>
      </c>
      <c r="J26" s="107" t="s">
        <v>64</v>
      </c>
      <c r="K26" s="4">
        <v>165</v>
      </c>
    </row>
    <row r="27" spans="1:11">
      <c r="A27" s="53" t="s">
        <v>17</v>
      </c>
      <c r="B27" s="71" t="s">
        <v>96</v>
      </c>
      <c r="C27" s="105" t="s">
        <v>68</v>
      </c>
      <c r="D27" s="107" t="s">
        <v>91</v>
      </c>
      <c r="E27" s="10">
        <v>145</v>
      </c>
      <c r="F27" s="48"/>
      <c r="G27" s="137" t="s">
        <v>17</v>
      </c>
      <c r="H27" s="151" t="s">
        <v>89</v>
      </c>
      <c r="I27" s="105" t="s">
        <v>71</v>
      </c>
      <c r="J27" s="107" t="s">
        <v>82</v>
      </c>
      <c r="K27" s="4">
        <v>165</v>
      </c>
    </row>
    <row r="28" spans="1:11">
      <c r="A28" s="113" t="s">
        <v>18</v>
      </c>
      <c r="B28" s="71" t="s">
        <v>87</v>
      </c>
      <c r="C28" s="116" t="s">
        <v>71</v>
      </c>
      <c r="D28" s="107" t="s">
        <v>82</v>
      </c>
      <c r="E28" s="10">
        <v>145</v>
      </c>
      <c r="F28" s="48"/>
      <c r="G28" s="137" t="s">
        <v>18</v>
      </c>
      <c r="H28" s="71" t="s">
        <v>88</v>
      </c>
      <c r="I28" s="105" t="s">
        <v>71</v>
      </c>
      <c r="J28" s="107" t="s">
        <v>82</v>
      </c>
      <c r="K28" s="10">
        <v>160</v>
      </c>
    </row>
    <row r="29" spans="1:11">
      <c r="A29" s="117" t="s">
        <v>19</v>
      </c>
      <c r="B29" s="71" t="s">
        <v>95</v>
      </c>
      <c r="C29" s="105" t="s">
        <v>68</v>
      </c>
      <c r="D29" s="107" t="s">
        <v>91</v>
      </c>
      <c r="E29" s="4">
        <v>145</v>
      </c>
      <c r="F29" s="48"/>
      <c r="G29" s="157" t="s">
        <v>19</v>
      </c>
      <c r="H29" s="71" t="s">
        <v>107</v>
      </c>
      <c r="I29" s="105" t="s">
        <v>69</v>
      </c>
      <c r="J29" s="106" t="s">
        <v>100</v>
      </c>
      <c r="K29" s="10">
        <v>155</v>
      </c>
    </row>
    <row r="30" spans="1:11">
      <c r="A30" s="113" t="s">
        <v>20</v>
      </c>
      <c r="B30" s="71" t="s">
        <v>116</v>
      </c>
      <c r="C30" s="105" t="s">
        <v>69</v>
      </c>
      <c r="D30" s="106" t="s">
        <v>111</v>
      </c>
      <c r="E30" s="10">
        <v>145</v>
      </c>
      <c r="F30" s="48"/>
      <c r="G30" s="158"/>
      <c r="H30" s="71" t="s">
        <v>117</v>
      </c>
      <c r="I30" s="105" t="s">
        <v>71</v>
      </c>
      <c r="J30" s="107" t="s">
        <v>111</v>
      </c>
      <c r="K30" s="10">
        <v>155</v>
      </c>
    </row>
    <row r="31" spans="1:11">
      <c r="A31" s="117" t="s">
        <v>21</v>
      </c>
      <c r="B31" s="71" t="s">
        <v>124</v>
      </c>
      <c r="C31" s="104" t="s">
        <v>68</v>
      </c>
      <c r="D31" s="106" t="s">
        <v>121</v>
      </c>
      <c r="E31" s="4">
        <v>145</v>
      </c>
      <c r="F31" s="48"/>
      <c r="G31" s="54" t="s">
        <v>21</v>
      </c>
      <c r="H31" s="147" t="s">
        <v>126</v>
      </c>
      <c r="I31" s="105" t="s">
        <v>71</v>
      </c>
      <c r="J31" s="147" t="s">
        <v>119</v>
      </c>
      <c r="K31" s="10">
        <v>155</v>
      </c>
    </row>
    <row r="32" spans="1:11">
      <c r="A32" s="159" t="s">
        <v>22</v>
      </c>
      <c r="B32" s="71" t="s">
        <v>104</v>
      </c>
      <c r="C32" s="105" t="s">
        <v>71</v>
      </c>
      <c r="D32" s="106" t="s">
        <v>100</v>
      </c>
      <c r="E32" s="10">
        <v>140</v>
      </c>
      <c r="F32" s="48"/>
      <c r="G32" s="137" t="s">
        <v>22</v>
      </c>
      <c r="H32" s="122" t="s">
        <v>73</v>
      </c>
      <c r="I32" s="128" t="s">
        <v>71</v>
      </c>
      <c r="J32" s="129" t="s">
        <v>64</v>
      </c>
      <c r="K32" s="124">
        <v>150</v>
      </c>
    </row>
    <row r="33" spans="1:11">
      <c r="A33" s="158"/>
      <c r="B33" s="71" t="s">
        <v>67</v>
      </c>
      <c r="C33" s="105" t="s">
        <v>69</v>
      </c>
      <c r="D33" s="106" t="s">
        <v>64</v>
      </c>
      <c r="E33" s="10">
        <v>140</v>
      </c>
      <c r="F33" s="48"/>
      <c r="G33" s="137" t="s">
        <v>23</v>
      </c>
      <c r="H33" s="71" t="s">
        <v>106</v>
      </c>
      <c r="I33" s="105" t="s">
        <v>68</v>
      </c>
      <c r="J33" s="106" t="s">
        <v>100</v>
      </c>
      <c r="K33" s="10">
        <v>150</v>
      </c>
    </row>
    <row r="34" spans="1:11">
      <c r="A34" s="158"/>
      <c r="B34" s="122" t="s">
        <v>110</v>
      </c>
      <c r="C34" s="128" t="s">
        <v>68</v>
      </c>
      <c r="D34" s="106" t="s">
        <v>109</v>
      </c>
      <c r="E34" s="134">
        <v>140</v>
      </c>
      <c r="F34" s="48"/>
      <c r="G34" s="54" t="s">
        <v>24</v>
      </c>
      <c r="H34" s="71" t="s">
        <v>97</v>
      </c>
      <c r="I34" s="105" t="s">
        <v>71</v>
      </c>
      <c r="J34" s="107" t="s">
        <v>91</v>
      </c>
      <c r="K34" s="10">
        <v>150</v>
      </c>
    </row>
    <row r="35" spans="1:11">
      <c r="A35" s="138" t="s">
        <v>25</v>
      </c>
      <c r="B35" s="9" t="s">
        <v>79</v>
      </c>
      <c r="C35" s="105" t="s">
        <v>71</v>
      </c>
      <c r="D35" s="106" t="s">
        <v>119</v>
      </c>
      <c r="E35" s="10">
        <v>140</v>
      </c>
      <c r="F35" s="48"/>
      <c r="G35" s="54"/>
      <c r="H35" s="140"/>
      <c r="I35" s="141"/>
      <c r="J35" s="142"/>
      <c r="K35" s="146"/>
    </row>
    <row r="36" spans="1:11">
      <c r="A36" s="119" t="s">
        <v>26</v>
      </c>
      <c r="B36" s="71" t="s">
        <v>80</v>
      </c>
      <c r="C36" s="116" t="s">
        <v>68</v>
      </c>
      <c r="D36" s="106" t="s">
        <v>119</v>
      </c>
      <c r="E36" s="10">
        <v>135</v>
      </c>
      <c r="F36" s="48"/>
      <c r="G36" s="85"/>
    </row>
    <row r="37" spans="1:11">
      <c r="A37" s="53" t="s">
        <v>27</v>
      </c>
      <c r="B37" s="71" t="s">
        <v>105</v>
      </c>
      <c r="C37" s="105" t="s">
        <v>71</v>
      </c>
      <c r="D37" s="106" t="s">
        <v>100</v>
      </c>
      <c r="E37" s="124">
        <v>130</v>
      </c>
      <c r="F37" s="48"/>
      <c r="G37" s="119"/>
      <c r="H37" s="125"/>
      <c r="I37" s="130"/>
      <c r="J37" s="126"/>
      <c r="K37" s="79"/>
    </row>
    <row r="38" spans="1:11">
      <c r="A38" s="53" t="s">
        <v>28</v>
      </c>
      <c r="B38" s="71" t="s">
        <v>115</v>
      </c>
      <c r="C38" s="105" t="s">
        <v>68</v>
      </c>
      <c r="D38" s="106" t="s">
        <v>111</v>
      </c>
      <c r="E38" s="10">
        <v>125</v>
      </c>
      <c r="F38" s="48"/>
      <c r="G38" s="54"/>
      <c r="H38" s="27"/>
      <c r="I38" s="27"/>
      <c r="J38" s="27"/>
      <c r="K38" s="62"/>
    </row>
    <row r="39" spans="1:11">
      <c r="A39" s="53" t="s">
        <v>29</v>
      </c>
      <c r="B39" s="71" t="s">
        <v>125</v>
      </c>
      <c r="C39" s="104" t="s">
        <v>68</v>
      </c>
      <c r="D39" s="106" t="s">
        <v>121</v>
      </c>
      <c r="E39" s="4">
        <v>0</v>
      </c>
      <c r="F39" s="48"/>
      <c r="G39" s="54"/>
      <c r="H39" s="27"/>
      <c r="I39" s="27"/>
      <c r="J39" s="27"/>
      <c r="K39" s="62"/>
    </row>
    <row r="40" spans="1:11">
      <c r="A40" s="49"/>
      <c r="B40" s="27"/>
      <c r="C40" s="27"/>
      <c r="D40" s="27"/>
      <c r="E40" s="75"/>
      <c r="F40" s="53"/>
      <c r="G40" s="54"/>
      <c r="H40" s="27"/>
      <c r="I40" s="27"/>
      <c r="J40" s="27"/>
      <c r="K40" s="62"/>
    </row>
    <row r="41" spans="1:11">
      <c r="A41" s="49"/>
      <c r="B41" s="59"/>
      <c r="C41" s="59"/>
      <c r="D41" s="17"/>
      <c r="E41" s="58"/>
      <c r="F41" s="48"/>
      <c r="G41" s="54"/>
      <c r="H41" s="27"/>
      <c r="I41" s="27"/>
      <c r="J41" s="27"/>
      <c r="K41" s="62"/>
    </row>
  </sheetData>
  <sortState ref="B24:E39">
    <sortCondition descending="1" ref="E24:E39"/>
  </sortState>
  <mergeCells count="4">
    <mergeCell ref="G13:G14"/>
    <mergeCell ref="A9:A10"/>
    <mergeCell ref="G29:G30"/>
    <mergeCell ref="A32:A34"/>
  </mergeCells>
  <phoneticPr fontId="14" type="noConversion"/>
  <pageMargins left="0.78740157499999996" right="0.78740157499999996" top="0.28999999999999998" bottom="0.47" header="0.21" footer="0.49212598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2"/>
  <sheetViews>
    <sheetView workbookViewId="0">
      <selection activeCell="P9" sqref="P9"/>
    </sheetView>
  </sheetViews>
  <sheetFormatPr defaultRowHeight="12.75"/>
  <cols>
    <col min="1" max="1" width="3.42578125" style="78" customWidth="1"/>
    <col min="2" max="2" width="20.28515625" customWidth="1"/>
    <col min="3" max="3" width="6.5703125" customWidth="1"/>
    <col min="4" max="4" width="16.85546875" customWidth="1"/>
    <col min="6" max="6" width="4.85546875" customWidth="1"/>
    <col min="7" max="7" width="5.28515625" customWidth="1"/>
    <col min="8" max="8" width="18.28515625" customWidth="1"/>
    <col min="9" max="9" width="6.5703125" customWidth="1"/>
    <col min="10" max="10" width="14.42578125" customWidth="1"/>
  </cols>
  <sheetData>
    <row r="1" spans="1:11" ht="18">
      <c r="B1" s="46" t="s">
        <v>48</v>
      </c>
      <c r="C1" s="46"/>
      <c r="D1" s="47" t="s">
        <v>61</v>
      </c>
      <c r="E1" s="48"/>
      <c r="F1" s="48"/>
      <c r="G1" s="49"/>
      <c r="H1" s="48"/>
      <c r="I1" s="48"/>
      <c r="J1" s="48"/>
      <c r="K1" s="48"/>
    </row>
    <row r="2" spans="1:11">
      <c r="A2" s="53"/>
      <c r="B2" s="48"/>
      <c r="C2" s="48"/>
      <c r="D2" s="48"/>
      <c r="E2" s="48"/>
      <c r="F2" s="48"/>
      <c r="G2" s="49"/>
      <c r="H2" s="48"/>
      <c r="I2" s="48"/>
      <c r="J2" s="48"/>
      <c r="K2" s="48"/>
    </row>
    <row r="3" spans="1:11">
      <c r="A3" s="53"/>
      <c r="B3" s="50" t="s">
        <v>44</v>
      </c>
      <c r="C3" s="51"/>
      <c r="D3" s="48"/>
      <c r="E3" s="48"/>
      <c r="F3" s="48"/>
      <c r="G3" s="49"/>
      <c r="H3" s="50" t="s">
        <v>45</v>
      </c>
      <c r="I3" s="51"/>
      <c r="J3" s="48"/>
      <c r="K3" s="48"/>
    </row>
    <row r="4" spans="1:11">
      <c r="A4" s="53"/>
      <c r="B4" s="52" t="s">
        <v>40</v>
      </c>
      <c r="C4" s="52" t="s">
        <v>1</v>
      </c>
      <c r="D4" s="52" t="s">
        <v>3</v>
      </c>
      <c r="E4" s="52" t="s">
        <v>41</v>
      </c>
      <c r="F4" s="53"/>
      <c r="G4" s="53"/>
      <c r="H4" s="52" t="s">
        <v>40</v>
      </c>
      <c r="I4" s="52" t="s">
        <v>1</v>
      </c>
      <c r="J4" s="52" t="s">
        <v>3</v>
      </c>
      <c r="K4" s="52" t="s">
        <v>41</v>
      </c>
    </row>
    <row r="5" spans="1:11">
      <c r="A5" s="53" t="s">
        <v>13</v>
      </c>
      <c r="B5" s="9" t="s">
        <v>90</v>
      </c>
      <c r="C5" s="105" t="s">
        <v>63</v>
      </c>
      <c r="D5" s="107" t="s">
        <v>91</v>
      </c>
      <c r="E5" s="4">
        <v>468</v>
      </c>
      <c r="F5" s="54"/>
      <c r="G5" s="54" t="s">
        <v>13</v>
      </c>
      <c r="H5" s="71" t="s">
        <v>66</v>
      </c>
      <c r="I5" s="104" t="s">
        <v>63</v>
      </c>
      <c r="J5" s="106" t="s">
        <v>64</v>
      </c>
      <c r="K5" s="10">
        <v>531</v>
      </c>
    </row>
    <row r="6" spans="1:11">
      <c r="A6" s="53" t="s">
        <v>15</v>
      </c>
      <c r="B6" s="9" t="s">
        <v>62</v>
      </c>
      <c r="C6" s="104" t="s">
        <v>63</v>
      </c>
      <c r="D6" s="107" t="s">
        <v>64</v>
      </c>
      <c r="E6" s="4">
        <v>464</v>
      </c>
      <c r="F6" s="54"/>
      <c r="G6" s="54" t="s">
        <v>15</v>
      </c>
      <c r="H6" s="71" t="s">
        <v>93</v>
      </c>
      <c r="I6" s="104" t="s">
        <v>63</v>
      </c>
      <c r="J6" s="106" t="s">
        <v>91</v>
      </c>
      <c r="K6" s="10">
        <v>517</v>
      </c>
    </row>
    <row r="7" spans="1:11">
      <c r="A7" s="53" t="s">
        <v>16</v>
      </c>
      <c r="B7" s="71" t="s">
        <v>65</v>
      </c>
      <c r="C7" s="104" t="s">
        <v>63</v>
      </c>
      <c r="D7" s="107" t="s">
        <v>64</v>
      </c>
      <c r="E7" s="10">
        <v>455</v>
      </c>
      <c r="F7" s="18"/>
      <c r="G7" s="54" t="s">
        <v>16</v>
      </c>
      <c r="H7" s="71" t="s">
        <v>131</v>
      </c>
      <c r="I7" s="104" t="s">
        <v>68</v>
      </c>
      <c r="J7" s="106" t="s">
        <v>64</v>
      </c>
      <c r="K7" s="10">
        <v>515</v>
      </c>
    </row>
    <row r="8" spans="1:11">
      <c r="A8" s="53" t="s">
        <v>17</v>
      </c>
      <c r="B8" s="98" t="s">
        <v>101</v>
      </c>
      <c r="C8" s="104" t="s">
        <v>68</v>
      </c>
      <c r="D8" s="107" t="s">
        <v>100</v>
      </c>
      <c r="E8" s="10">
        <v>454</v>
      </c>
      <c r="F8" s="18"/>
      <c r="G8" s="121" t="s">
        <v>17</v>
      </c>
      <c r="H8" s="71" t="s">
        <v>84</v>
      </c>
      <c r="I8" s="104" t="s">
        <v>68</v>
      </c>
      <c r="J8" s="106" t="s">
        <v>82</v>
      </c>
      <c r="K8" s="10">
        <v>510</v>
      </c>
    </row>
    <row r="9" spans="1:11">
      <c r="A9" s="53" t="s">
        <v>18</v>
      </c>
      <c r="B9" s="71" t="s">
        <v>120</v>
      </c>
      <c r="C9" s="104" t="s">
        <v>68</v>
      </c>
      <c r="D9" s="106" t="s">
        <v>121</v>
      </c>
      <c r="E9" s="10">
        <v>426</v>
      </c>
      <c r="F9" s="48"/>
      <c r="G9" s="120" t="s">
        <v>18</v>
      </c>
      <c r="H9" s="71" t="s">
        <v>103</v>
      </c>
      <c r="I9" s="104" t="s">
        <v>63</v>
      </c>
      <c r="J9" s="106" t="s">
        <v>100</v>
      </c>
      <c r="K9" s="10">
        <v>498</v>
      </c>
    </row>
    <row r="10" spans="1:11">
      <c r="A10" s="138" t="s">
        <v>19</v>
      </c>
      <c r="B10" s="71" t="s">
        <v>75</v>
      </c>
      <c r="C10" s="104" t="s">
        <v>68</v>
      </c>
      <c r="D10" s="106" t="s">
        <v>119</v>
      </c>
      <c r="E10" s="4">
        <v>425</v>
      </c>
      <c r="F10" s="48"/>
      <c r="G10" s="54" t="s">
        <v>19</v>
      </c>
      <c r="H10" s="71" t="s">
        <v>94</v>
      </c>
      <c r="I10" s="104" t="s">
        <v>63</v>
      </c>
      <c r="J10" s="106" t="s">
        <v>91</v>
      </c>
      <c r="K10" s="4">
        <v>477</v>
      </c>
    </row>
    <row r="11" spans="1:11">
      <c r="A11" s="138" t="s">
        <v>20</v>
      </c>
      <c r="B11" s="71" t="s">
        <v>74</v>
      </c>
      <c r="C11" s="104" t="s">
        <v>63</v>
      </c>
      <c r="D11" s="106" t="s">
        <v>119</v>
      </c>
      <c r="E11" s="6">
        <v>416</v>
      </c>
      <c r="F11" s="48"/>
      <c r="G11" s="54" t="s">
        <v>20</v>
      </c>
      <c r="H11" s="71" t="s">
        <v>129</v>
      </c>
      <c r="I11" s="104" t="s">
        <v>63</v>
      </c>
      <c r="J11" s="106" t="s">
        <v>119</v>
      </c>
      <c r="K11" s="10">
        <v>472</v>
      </c>
    </row>
    <row r="12" spans="1:11">
      <c r="A12" s="138" t="s">
        <v>21</v>
      </c>
      <c r="B12" s="71" t="s">
        <v>83</v>
      </c>
      <c r="C12" s="105" t="s">
        <v>63</v>
      </c>
      <c r="D12" s="107" t="s">
        <v>82</v>
      </c>
      <c r="E12" s="4">
        <v>411</v>
      </c>
      <c r="F12" s="48"/>
      <c r="G12" s="157" t="s">
        <v>21</v>
      </c>
      <c r="H12" s="71" t="s">
        <v>85</v>
      </c>
      <c r="I12" s="104" t="s">
        <v>68</v>
      </c>
      <c r="J12" s="106" t="s">
        <v>82</v>
      </c>
      <c r="K12" s="10">
        <v>455</v>
      </c>
    </row>
    <row r="13" spans="1:11">
      <c r="A13" s="138" t="s">
        <v>22</v>
      </c>
      <c r="B13" s="71" t="s">
        <v>130</v>
      </c>
      <c r="C13" s="104" t="s">
        <v>68</v>
      </c>
      <c r="D13" s="107" t="s">
        <v>111</v>
      </c>
      <c r="E13" s="10">
        <v>409</v>
      </c>
      <c r="F13" s="48"/>
      <c r="G13" s="158"/>
      <c r="H13" s="71" t="s">
        <v>113</v>
      </c>
      <c r="I13" s="104" t="s">
        <v>63</v>
      </c>
      <c r="J13" s="106" t="s">
        <v>111</v>
      </c>
      <c r="K13" s="10">
        <v>455</v>
      </c>
    </row>
    <row r="14" spans="1:11">
      <c r="A14" s="139" t="s">
        <v>23</v>
      </c>
      <c r="B14" s="9" t="s">
        <v>99</v>
      </c>
      <c r="C14" s="105" t="s">
        <v>68</v>
      </c>
      <c r="D14" s="107" t="s">
        <v>100</v>
      </c>
      <c r="E14" s="10">
        <v>408</v>
      </c>
      <c r="F14" s="48"/>
      <c r="G14" s="54" t="s">
        <v>23</v>
      </c>
      <c r="H14" s="71" t="s">
        <v>102</v>
      </c>
      <c r="I14" s="104" t="s">
        <v>63</v>
      </c>
      <c r="J14" s="106" t="s">
        <v>100</v>
      </c>
      <c r="K14" s="10">
        <v>424</v>
      </c>
    </row>
    <row r="15" spans="1:11">
      <c r="A15" s="138" t="s">
        <v>24</v>
      </c>
      <c r="B15" s="98" t="s">
        <v>112</v>
      </c>
      <c r="C15" s="104" t="s">
        <v>63</v>
      </c>
      <c r="D15" s="107" t="s">
        <v>111</v>
      </c>
      <c r="E15" s="10">
        <v>392</v>
      </c>
      <c r="F15" s="48"/>
      <c r="G15" s="54" t="s">
        <v>24</v>
      </c>
      <c r="H15" s="98" t="s">
        <v>114</v>
      </c>
      <c r="I15" s="104" t="s">
        <v>63</v>
      </c>
      <c r="J15" s="106" t="s">
        <v>111</v>
      </c>
      <c r="K15" s="10">
        <v>415</v>
      </c>
    </row>
    <row r="16" spans="1:11">
      <c r="A16" s="138" t="s">
        <v>25</v>
      </c>
      <c r="B16" s="122" t="s">
        <v>122</v>
      </c>
      <c r="C16" s="123" t="s">
        <v>68</v>
      </c>
      <c r="D16" s="106" t="s">
        <v>121</v>
      </c>
      <c r="E16" s="124">
        <v>375</v>
      </c>
      <c r="F16" s="48"/>
      <c r="G16" s="54" t="s">
        <v>25</v>
      </c>
      <c r="H16" s="122" t="s">
        <v>78</v>
      </c>
      <c r="I16" s="123" t="s">
        <v>63</v>
      </c>
      <c r="J16" s="106" t="s">
        <v>119</v>
      </c>
      <c r="K16" s="124">
        <v>382</v>
      </c>
    </row>
    <row r="17" spans="1:11">
      <c r="A17" s="53" t="s">
        <v>26</v>
      </c>
      <c r="B17" s="71" t="s">
        <v>92</v>
      </c>
      <c r="C17" s="104" t="s">
        <v>77</v>
      </c>
      <c r="D17" s="107" t="s">
        <v>91</v>
      </c>
      <c r="E17" s="10">
        <v>300</v>
      </c>
      <c r="F17" s="48"/>
      <c r="G17" s="54" t="s">
        <v>26</v>
      </c>
      <c r="H17" s="71" t="s">
        <v>123</v>
      </c>
      <c r="I17" s="104" t="s">
        <v>63</v>
      </c>
      <c r="J17" s="106" t="s">
        <v>121</v>
      </c>
      <c r="K17" s="10">
        <v>373</v>
      </c>
    </row>
    <row r="18" spans="1:11">
      <c r="A18" s="53" t="s">
        <v>27</v>
      </c>
      <c r="B18" s="9" t="s">
        <v>81</v>
      </c>
      <c r="C18" s="104" t="s">
        <v>68</v>
      </c>
      <c r="D18" s="107" t="s">
        <v>82</v>
      </c>
      <c r="E18" s="10">
        <v>0</v>
      </c>
      <c r="F18" s="48"/>
      <c r="G18" s="54" t="s">
        <v>27</v>
      </c>
      <c r="H18" s="71" t="s">
        <v>76</v>
      </c>
      <c r="I18" s="104" t="s">
        <v>77</v>
      </c>
      <c r="J18" s="106" t="s">
        <v>121</v>
      </c>
      <c r="K18" s="10">
        <v>354</v>
      </c>
    </row>
    <row r="19" spans="1:11">
      <c r="A19" s="53"/>
      <c r="B19" s="27"/>
      <c r="C19" s="27"/>
      <c r="D19" s="27"/>
      <c r="E19" s="62"/>
      <c r="F19" s="48"/>
      <c r="G19" s="54"/>
      <c r="H19" s="27"/>
      <c r="I19" s="27"/>
      <c r="J19" s="27"/>
      <c r="K19" s="28"/>
    </row>
    <row r="20" spans="1:11">
      <c r="A20" s="53"/>
      <c r="B20" s="27"/>
      <c r="C20" s="27"/>
      <c r="D20" s="27"/>
      <c r="E20" s="28"/>
      <c r="F20" s="48"/>
      <c r="G20" s="54"/>
      <c r="H20" s="27"/>
      <c r="I20" s="27"/>
      <c r="J20" s="27"/>
      <c r="K20" s="62"/>
    </row>
    <row r="21" spans="1:11">
      <c r="A21" s="53"/>
      <c r="B21" s="27"/>
      <c r="C21" s="27"/>
      <c r="D21" s="27"/>
      <c r="E21" s="18"/>
      <c r="F21" s="48"/>
      <c r="G21" s="54"/>
      <c r="H21" s="27"/>
      <c r="I21" s="27"/>
      <c r="J21" s="27"/>
      <c r="K21" s="55"/>
    </row>
    <row r="22" spans="1:11">
      <c r="A22" s="53"/>
      <c r="B22" s="48"/>
      <c r="C22" s="42"/>
      <c r="D22" s="42"/>
      <c r="E22" s="48"/>
      <c r="F22" s="48"/>
      <c r="G22" s="49"/>
      <c r="H22" s="48"/>
      <c r="I22" s="48"/>
      <c r="J22" s="48"/>
      <c r="K22" s="48"/>
    </row>
    <row r="23" spans="1:11">
      <c r="A23" s="53"/>
      <c r="B23" s="50" t="s">
        <v>46</v>
      </c>
      <c r="C23" s="51"/>
      <c r="D23" s="48"/>
      <c r="E23" s="48"/>
      <c r="F23" s="48"/>
      <c r="G23" s="49"/>
      <c r="H23" s="50" t="s">
        <v>47</v>
      </c>
      <c r="I23" s="51"/>
      <c r="J23" s="48"/>
      <c r="K23" s="48"/>
    </row>
    <row r="24" spans="1:11">
      <c r="A24" s="53"/>
      <c r="B24" s="52" t="s">
        <v>40</v>
      </c>
      <c r="C24" s="52" t="s">
        <v>1</v>
      </c>
      <c r="D24" s="52" t="s">
        <v>3</v>
      </c>
      <c r="E24" s="52" t="s">
        <v>41</v>
      </c>
      <c r="F24" s="53"/>
      <c r="G24" s="53"/>
      <c r="H24" s="52" t="s">
        <v>40</v>
      </c>
      <c r="I24" s="52" t="s">
        <v>1</v>
      </c>
      <c r="J24" s="52" t="s">
        <v>3</v>
      </c>
      <c r="K24" s="52" t="s">
        <v>41</v>
      </c>
    </row>
    <row r="25" spans="1:11">
      <c r="A25" s="53" t="s">
        <v>13</v>
      </c>
      <c r="B25" s="71" t="s">
        <v>87</v>
      </c>
      <c r="C25" s="116" t="s">
        <v>71</v>
      </c>
      <c r="D25" s="107" t="s">
        <v>82</v>
      </c>
      <c r="E25" s="10">
        <v>515</v>
      </c>
      <c r="F25" s="18"/>
      <c r="G25" s="54" t="s">
        <v>13</v>
      </c>
      <c r="H25" s="71" t="s">
        <v>97</v>
      </c>
      <c r="I25" s="105" t="s">
        <v>71</v>
      </c>
      <c r="J25" s="107" t="s">
        <v>91</v>
      </c>
      <c r="K25" s="10">
        <v>611</v>
      </c>
    </row>
    <row r="26" spans="1:11">
      <c r="A26" s="53" t="s">
        <v>15</v>
      </c>
      <c r="B26" s="9" t="s">
        <v>79</v>
      </c>
      <c r="C26" s="105" t="s">
        <v>71</v>
      </c>
      <c r="D26" s="106" t="s">
        <v>119</v>
      </c>
      <c r="E26" s="10">
        <v>496</v>
      </c>
      <c r="F26" s="18"/>
      <c r="G26" s="54" t="s">
        <v>15</v>
      </c>
      <c r="H26" s="71" t="s">
        <v>88</v>
      </c>
      <c r="I26" s="105" t="s">
        <v>71</v>
      </c>
      <c r="J26" s="107" t="s">
        <v>82</v>
      </c>
      <c r="K26" s="10">
        <v>598</v>
      </c>
    </row>
    <row r="27" spans="1:11">
      <c r="A27" s="53" t="s">
        <v>16</v>
      </c>
      <c r="B27" s="71" t="s">
        <v>67</v>
      </c>
      <c r="C27" s="105" t="s">
        <v>69</v>
      </c>
      <c r="D27" s="106" t="s">
        <v>64</v>
      </c>
      <c r="E27" s="10">
        <v>479</v>
      </c>
      <c r="F27" s="48"/>
      <c r="G27" s="135" t="s">
        <v>16</v>
      </c>
      <c r="H27" s="71" t="s">
        <v>106</v>
      </c>
      <c r="I27" s="105" t="s">
        <v>68</v>
      </c>
      <c r="J27" s="106" t="s">
        <v>100</v>
      </c>
      <c r="K27" s="10">
        <v>552</v>
      </c>
    </row>
    <row r="28" spans="1:11">
      <c r="A28" s="159" t="s">
        <v>17</v>
      </c>
      <c r="B28" s="71" t="s">
        <v>116</v>
      </c>
      <c r="C28" s="105" t="s">
        <v>69</v>
      </c>
      <c r="D28" s="106" t="s">
        <v>111</v>
      </c>
      <c r="E28" s="10">
        <v>478</v>
      </c>
      <c r="F28" s="48"/>
      <c r="G28" s="135" t="s">
        <v>17</v>
      </c>
      <c r="H28" s="71" t="s">
        <v>107</v>
      </c>
      <c r="I28" s="105" t="s">
        <v>69</v>
      </c>
      <c r="J28" s="106" t="s">
        <v>100</v>
      </c>
      <c r="K28" s="10">
        <v>550</v>
      </c>
    </row>
    <row r="29" spans="1:11">
      <c r="A29" s="158"/>
      <c r="B29" s="71" t="s">
        <v>86</v>
      </c>
      <c r="C29" s="105" t="s">
        <v>71</v>
      </c>
      <c r="D29" s="107" t="s">
        <v>82</v>
      </c>
      <c r="E29" s="4">
        <v>478</v>
      </c>
      <c r="F29" s="48"/>
      <c r="G29" s="54" t="s">
        <v>18</v>
      </c>
      <c r="H29" s="71" t="s">
        <v>117</v>
      </c>
      <c r="I29" s="105" t="s">
        <v>71</v>
      </c>
      <c r="J29" s="107" t="s">
        <v>111</v>
      </c>
      <c r="K29" s="10">
        <v>528</v>
      </c>
    </row>
    <row r="30" spans="1:11">
      <c r="A30" s="138" t="s">
        <v>19</v>
      </c>
      <c r="B30" s="71" t="s">
        <v>95</v>
      </c>
      <c r="C30" s="105" t="s">
        <v>68</v>
      </c>
      <c r="D30" s="107" t="s">
        <v>91</v>
      </c>
      <c r="E30" s="10">
        <v>477</v>
      </c>
      <c r="F30" s="48"/>
      <c r="G30" s="121" t="s">
        <v>19</v>
      </c>
      <c r="H30" s="9" t="s">
        <v>72</v>
      </c>
      <c r="I30" s="105" t="s">
        <v>69</v>
      </c>
      <c r="J30" s="107" t="s">
        <v>64</v>
      </c>
      <c r="K30" s="4">
        <v>518</v>
      </c>
    </row>
    <row r="31" spans="1:11">
      <c r="A31" s="138" t="s">
        <v>20</v>
      </c>
      <c r="B31" s="71" t="s">
        <v>70</v>
      </c>
      <c r="C31" s="105" t="s">
        <v>71</v>
      </c>
      <c r="D31" s="106" t="s">
        <v>64</v>
      </c>
      <c r="E31" s="10">
        <v>470</v>
      </c>
      <c r="F31" s="48"/>
      <c r="G31" s="120" t="s">
        <v>20</v>
      </c>
      <c r="H31" s="71" t="s">
        <v>98</v>
      </c>
      <c r="I31" s="105" t="s">
        <v>71</v>
      </c>
      <c r="J31" s="107" t="s">
        <v>91</v>
      </c>
      <c r="K31" s="10">
        <v>513</v>
      </c>
    </row>
    <row r="32" spans="1:11">
      <c r="A32" s="138" t="s">
        <v>21</v>
      </c>
      <c r="B32" s="71" t="s">
        <v>105</v>
      </c>
      <c r="C32" s="105" t="s">
        <v>71</v>
      </c>
      <c r="D32" s="106" t="s">
        <v>100</v>
      </c>
      <c r="E32" s="4">
        <v>468</v>
      </c>
      <c r="F32" s="48"/>
      <c r="G32" s="54" t="s">
        <v>21</v>
      </c>
      <c r="H32" s="71" t="s">
        <v>89</v>
      </c>
      <c r="I32" s="105" t="s">
        <v>71</v>
      </c>
      <c r="J32" s="107" t="s">
        <v>82</v>
      </c>
      <c r="K32" s="10">
        <v>508</v>
      </c>
    </row>
    <row r="33" spans="1:11">
      <c r="A33" s="53" t="s">
        <v>22</v>
      </c>
      <c r="B33" s="71" t="s">
        <v>104</v>
      </c>
      <c r="C33" s="105" t="s">
        <v>71</v>
      </c>
      <c r="D33" s="106" t="s">
        <v>100</v>
      </c>
      <c r="E33" s="10">
        <v>465</v>
      </c>
      <c r="F33" s="48"/>
      <c r="G33" s="54" t="s">
        <v>22</v>
      </c>
      <c r="H33" s="71" t="s">
        <v>118</v>
      </c>
      <c r="I33" s="105" t="s">
        <v>71</v>
      </c>
      <c r="J33" s="107" t="s">
        <v>111</v>
      </c>
      <c r="K33" s="4">
        <v>500</v>
      </c>
    </row>
    <row r="34" spans="1:11">
      <c r="A34" s="53" t="s">
        <v>23</v>
      </c>
      <c r="B34" s="71" t="s">
        <v>96</v>
      </c>
      <c r="C34" s="105" t="s">
        <v>68</v>
      </c>
      <c r="D34" s="107" t="s">
        <v>91</v>
      </c>
      <c r="E34" s="10">
        <v>450</v>
      </c>
      <c r="F34" s="48"/>
      <c r="G34" s="54" t="s">
        <v>23</v>
      </c>
      <c r="H34" s="71" t="s">
        <v>126</v>
      </c>
      <c r="I34" s="105" t="s">
        <v>71</v>
      </c>
      <c r="J34" s="106" t="s">
        <v>119</v>
      </c>
      <c r="K34" s="10">
        <v>495</v>
      </c>
    </row>
    <row r="35" spans="1:11">
      <c r="A35" s="53" t="s">
        <v>24</v>
      </c>
      <c r="B35" s="71" t="s">
        <v>80</v>
      </c>
      <c r="C35" s="116" t="s">
        <v>68</v>
      </c>
      <c r="D35" s="106" t="s">
        <v>119</v>
      </c>
      <c r="E35" s="10">
        <v>444</v>
      </c>
      <c r="F35" s="48"/>
      <c r="G35" s="54" t="s">
        <v>24</v>
      </c>
      <c r="H35" s="122" t="s">
        <v>73</v>
      </c>
      <c r="I35" s="128" t="s">
        <v>71</v>
      </c>
      <c r="J35" s="129" t="s">
        <v>64</v>
      </c>
      <c r="K35" s="124">
        <v>488</v>
      </c>
    </row>
    <row r="36" spans="1:11">
      <c r="A36" s="53" t="s">
        <v>25</v>
      </c>
      <c r="B36" s="122" t="s">
        <v>124</v>
      </c>
      <c r="C36" s="123" t="s">
        <v>68</v>
      </c>
      <c r="D36" s="106" t="s">
        <v>121</v>
      </c>
      <c r="E36" s="124">
        <v>443</v>
      </c>
      <c r="F36" s="48"/>
      <c r="G36" s="54"/>
      <c r="H36" s="140"/>
      <c r="I36" s="141"/>
      <c r="J36" s="142"/>
      <c r="K36" s="146"/>
    </row>
    <row r="37" spans="1:11">
      <c r="A37" s="53" t="s">
        <v>26</v>
      </c>
      <c r="B37" s="9" t="s">
        <v>108</v>
      </c>
      <c r="C37" s="105" t="s">
        <v>71</v>
      </c>
      <c r="D37" s="106" t="s">
        <v>109</v>
      </c>
      <c r="E37" s="10">
        <v>434</v>
      </c>
      <c r="F37" s="48"/>
      <c r="G37" s="54"/>
      <c r="H37" s="125"/>
      <c r="I37" s="130"/>
      <c r="J37" s="56"/>
      <c r="K37" s="79"/>
    </row>
    <row r="38" spans="1:11">
      <c r="A38" s="53" t="s">
        <v>27</v>
      </c>
      <c r="B38" s="71" t="s">
        <v>110</v>
      </c>
      <c r="C38" s="105" t="s">
        <v>68</v>
      </c>
      <c r="D38" s="106" t="s">
        <v>109</v>
      </c>
      <c r="E38" s="124">
        <v>423</v>
      </c>
      <c r="F38" s="48"/>
      <c r="G38" s="54"/>
      <c r="H38" s="125"/>
      <c r="I38" s="130"/>
      <c r="J38" s="56"/>
      <c r="K38" s="79"/>
    </row>
    <row r="39" spans="1:11">
      <c r="A39" s="53" t="s">
        <v>28</v>
      </c>
      <c r="B39" s="71" t="s">
        <v>115</v>
      </c>
      <c r="C39" s="105" t="s">
        <v>68</v>
      </c>
      <c r="D39" s="106" t="s">
        <v>111</v>
      </c>
      <c r="E39" s="10">
        <v>396</v>
      </c>
      <c r="F39" s="48"/>
      <c r="G39" s="54"/>
      <c r="H39" s="27"/>
      <c r="I39" s="27"/>
      <c r="J39" s="27"/>
      <c r="K39" s="62"/>
    </row>
    <row r="40" spans="1:11">
      <c r="A40" s="53" t="s">
        <v>29</v>
      </c>
      <c r="B40" s="71" t="s">
        <v>125</v>
      </c>
      <c r="C40" s="104" t="s">
        <v>68</v>
      </c>
      <c r="D40" s="106" t="s">
        <v>121</v>
      </c>
      <c r="E40" s="10">
        <v>338</v>
      </c>
      <c r="F40" s="48"/>
      <c r="G40" s="54"/>
      <c r="H40" s="27"/>
      <c r="I40" s="27"/>
      <c r="J40" s="27"/>
      <c r="K40" s="62"/>
    </row>
    <row r="41" spans="1:11">
      <c r="A41" s="53"/>
      <c r="B41" s="27"/>
      <c r="C41" s="27"/>
      <c r="D41" s="27"/>
      <c r="E41" s="62"/>
      <c r="F41" s="53"/>
      <c r="G41" s="54"/>
      <c r="H41" s="27"/>
      <c r="I41" s="27"/>
      <c r="J41" s="27"/>
      <c r="K41" s="62"/>
    </row>
    <row r="42" spans="1:11">
      <c r="A42" s="53"/>
      <c r="G42" s="54"/>
      <c r="H42" s="27"/>
      <c r="I42" s="27"/>
      <c r="J42" s="27"/>
      <c r="K42" s="62"/>
    </row>
  </sheetData>
  <sortState ref="H5:K18">
    <sortCondition descending="1" ref="K5:K18"/>
  </sortState>
  <mergeCells count="2">
    <mergeCell ref="A28:A29"/>
    <mergeCell ref="G12:G13"/>
  </mergeCells>
  <phoneticPr fontId="14" type="noConversion"/>
  <pageMargins left="0.78740157499999996" right="0.78740157499999996" top="0.34" bottom="0.39" header="0.22" footer="0.28999999999999998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42"/>
  <sheetViews>
    <sheetView workbookViewId="0">
      <selection activeCell="O20" sqref="O20"/>
    </sheetView>
  </sheetViews>
  <sheetFormatPr defaultRowHeight="12.75"/>
  <cols>
    <col min="1" max="1" width="3.5703125" style="78" customWidth="1"/>
    <col min="2" max="2" width="20.140625" customWidth="1"/>
    <col min="3" max="3" width="6.5703125" customWidth="1"/>
    <col min="4" max="4" width="18.28515625" customWidth="1"/>
    <col min="6" max="6" width="6.140625" customWidth="1"/>
    <col min="7" max="7" width="6.42578125" customWidth="1"/>
    <col min="8" max="8" width="18.7109375" customWidth="1"/>
    <col min="9" max="9" width="6.85546875" customWidth="1"/>
    <col min="10" max="10" width="15.7109375" customWidth="1"/>
  </cols>
  <sheetData>
    <row r="1" spans="1:11" ht="18">
      <c r="B1" s="46" t="s">
        <v>5</v>
      </c>
      <c r="C1" s="46"/>
      <c r="D1" s="47" t="s">
        <v>61</v>
      </c>
      <c r="E1" s="48"/>
      <c r="F1" s="48"/>
      <c r="G1" s="49"/>
      <c r="H1" s="48"/>
      <c r="I1" s="48"/>
      <c r="J1" s="48"/>
      <c r="K1" s="48"/>
    </row>
    <row r="2" spans="1:11">
      <c r="A2" s="53"/>
      <c r="B2" s="48"/>
      <c r="C2" s="48"/>
      <c r="D2" s="48"/>
      <c r="E2" s="48"/>
      <c r="F2" s="48"/>
      <c r="G2" s="49"/>
      <c r="H2" s="48"/>
      <c r="I2" s="48"/>
      <c r="J2" s="48"/>
      <c r="K2" s="48"/>
    </row>
    <row r="3" spans="1:11">
      <c r="A3" s="53"/>
      <c r="B3" s="50" t="s">
        <v>44</v>
      </c>
      <c r="C3" s="51"/>
      <c r="D3" s="48"/>
      <c r="E3" s="48"/>
      <c r="F3" s="48"/>
      <c r="G3" s="49"/>
      <c r="H3" s="50" t="s">
        <v>45</v>
      </c>
      <c r="I3" s="51"/>
      <c r="J3" s="48"/>
      <c r="K3" s="48"/>
    </row>
    <row r="4" spans="1:11">
      <c r="A4" s="53"/>
      <c r="B4" s="52" t="s">
        <v>40</v>
      </c>
      <c r="C4" s="52" t="s">
        <v>1</v>
      </c>
      <c r="D4" s="52" t="s">
        <v>3</v>
      </c>
      <c r="E4" s="52" t="s">
        <v>41</v>
      </c>
      <c r="F4" s="53"/>
      <c r="G4" s="53"/>
      <c r="H4" s="52" t="s">
        <v>40</v>
      </c>
      <c r="I4" s="52" t="s">
        <v>1</v>
      </c>
      <c r="J4" s="52" t="s">
        <v>3</v>
      </c>
      <c r="K4" s="52" t="s">
        <v>41</v>
      </c>
    </row>
    <row r="5" spans="1:11">
      <c r="A5" s="53" t="s">
        <v>13</v>
      </c>
      <c r="B5" s="71" t="s">
        <v>65</v>
      </c>
      <c r="C5" s="104" t="s">
        <v>63</v>
      </c>
      <c r="D5" s="107" t="s">
        <v>64</v>
      </c>
      <c r="E5" s="10">
        <v>6.13</v>
      </c>
      <c r="F5" s="54"/>
      <c r="G5" s="54" t="s">
        <v>13</v>
      </c>
      <c r="H5" s="71" t="s">
        <v>131</v>
      </c>
      <c r="I5" s="104" t="s">
        <v>68</v>
      </c>
      <c r="J5" s="106" t="s">
        <v>64</v>
      </c>
      <c r="K5" s="10">
        <v>5.72</v>
      </c>
    </row>
    <row r="6" spans="1:11">
      <c r="A6" s="53" t="s">
        <v>15</v>
      </c>
      <c r="B6" s="71" t="s">
        <v>75</v>
      </c>
      <c r="C6" s="104" t="s">
        <v>68</v>
      </c>
      <c r="D6" s="106" t="s">
        <v>119</v>
      </c>
      <c r="E6" s="10">
        <v>6.15</v>
      </c>
      <c r="F6" s="54"/>
      <c r="G6" s="112" t="s">
        <v>15</v>
      </c>
      <c r="H6" s="71" t="s">
        <v>84</v>
      </c>
      <c r="I6" s="104" t="s">
        <v>68</v>
      </c>
      <c r="J6" s="106" t="s">
        <v>82</v>
      </c>
      <c r="K6" s="4">
        <v>5.8</v>
      </c>
    </row>
    <row r="7" spans="1:11">
      <c r="A7" s="113" t="s">
        <v>16</v>
      </c>
      <c r="B7" s="71" t="s">
        <v>74</v>
      </c>
      <c r="C7" s="104" t="s">
        <v>63</v>
      </c>
      <c r="D7" s="106" t="s">
        <v>119</v>
      </c>
      <c r="E7" s="10">
        <v>6.18</v>
      </c>
      <c r="F7" s="18"/>
      <c r="G7" s="113" t="s">
        <v>16</v>
      </c>
      <c r="H7" s="71" t="s">
        <v>94</v>
      </c>
      <c r="I7" s="104" t="s">
        <v>63</v>
      </c>
      <c r="J7" s="106" t="s">
        <v>91</v>
      </c>
      <c r="K7" s="10">
        <v>5.82</v>
      </c>
    </row>
    <row r="8" spans="1:11">
      <c r="A8" s="138" t="s">
        <v>17</v>
      </c>
      <c r="B8" s="9" t="s">
        <v>81</v>
      </c>
      <c r="C8" s="104" t="s">
        <v>68</v>
      </c>
      <c r="D8" s="107" t="s">
        <v>82</v>
      </c>
      <c r="E8" s="10">
        <v>6.2</v>
      </c>
      <c r="F8" s="18"/>
      <c r="G8" s="85" t="s">
        <v>17</v>
      </c>
      <c r="H8" s="71" t="s">
        <v>66</v>
      </c>
      <c r="I8" s="104" t="s">
        <v>63</v>
      </c>
      <c r="J8" s="106" t="s">
        <v>64</v>
      </c>
      <c r="K8" s="10">
        <v>5.87</v>
      </c>
    </row>
    <row r="9" spans="1:11">
      <c r="A9" s="138" t="s">
        <v>18</v>
      </c>
      <c r="B9" s="9" t="s">
        <v>62</v>
      </c>
      <c r="C9" s="104" t="s">
        <v>63</v>
      </c>
      <c r="D9" s="107" t="s">
        <v>64</v>
      </c>
      <c r="E9" s="10">
        <v>6.23</v>
      </c>
      <c r="F9" s="48"/>
      <c r="G9" s="85" t="s">
        <v>18</v>
      </c>
      <c r="H9" s="71" t="s">
        <v>93</v>
      </c>
      <c r="I9" s="104" t="s">
        <v>63</v>
      </c>
      <c r="J9" s="106" t="s">
        <v>91</v>
      </c>
      <c r="K9" s="10">
        <v>5.92</v>
      </c>
    </row>
    <row r="10" spans="1:11">
      <c r="A10" s="113" t="s">
        <v>19</v>
      </c>
      <c r="B10" s="9" t="s">
        <v>90</v>
      </c>
      <c r="C10" s="105" t="s">
        <v>63</v>
      </c>
      <c r="D10" s="107" t="s">
        <v>91</v>
      </c>
      <c r="E10" s="10">
        <v>6.29</v>
      </c>
      <c r="F10" s="48"/>
      <c r="G10" s="54" t="s">
        <v>19</v>
      </c>
      <c r="H10" s="71" t="s">
        <v>85</v>
      </c>
      <c r="I10" s="104" t="s">
        <v>68</v>
      </c>
      <c r="J10" s="106" t="s">
        <v>82</v>
      </c>
      <c r="K10" s="10">
        <v>5.93</v>
      </c>
    </row>
    <row r="11" spans="1:11">
      <c r="A11" s="120" t="s">
        <v>20</v>
      </c>
      <c r="B11" s="71" t="s">
        <v>83</v>
      </c>
      <c r="C11" s="105" t="s">
        <v>63</v>
      </c>
      <c r="D11" s="107" t="s">
        <v>82</v>
      </c>
      <c r="E11" s="10">
        <v>6.35</v>
      </c>
      <c r="F11" s="48"/>
      <c r="G11" s="157" t="s">
        <v>20</v>
      </c>
      <c r="H11" s="71" t="s">
        <v>113</v>
      </c>
      <c r="I11" s="104" t="s">
        <v>63</v>
      </c>
      <c r="J11" s="106" t="s">
        <v>111</v>
      </c>
      <c r="K11" s="10">
        <v>5.99</v>
      </c>
    </row>
    <row r="12" spans="1:11">
      <c r="A12" s="120" t="s">
        <v>21</v>
      </c>
      <c r="B12" s="71" t="s">
        <v>120</v>
      </c>
      <c r="C12" s="104" t="s">
        <v>68</v>
      </c>
      <c r="D12" s="106" t="s">
        <v>121</v>
      </c>
      <c r="E12" s="10">
        <v>6.43</v>
      </c>
      <c r="F12" s="48"/>
      <c r="G12" s="158"/>
      <c r="H12" s="71" t="s">
        <v>129</v>
      </c>
      <c r="I12" s="104" t="s">
        <v>63</v>
      </c>
      <c r="J12" s="106" t="s">
        <v>119</v>
      </c>
      <c r="K12" s="10">
        <v>5.99</v>
      </c>
    </row>
    <row r="13" spans="1:11">
      <c r="A13" s="138" t="s">
        <v>22</v>
      </c>
      <c r="B13" s="9" t="s">
        <v>99</v>
      </c>
      <c r="C13" s="104" t="s">
        <v>68</v>
      </c>
      <c r="D13" s="107" t="s">
        <v>100</v>
      </c>
      <c r="E13" s="10">
        <v>6.46</v>
      </c>
      <c r="F13" s="48"/>
      <c r="G13" s="54" t="s">
        <v>22</v>
      </c>
      <c r="H13" s="71" t="s">
        <v>103</v>
      </c>
      <c r="I13" s="104" t="s">
        <v>63</v>
      </c>
      <c r="J13" s="106" t="s">
        <v>100</v>
      </c>
      <c r="K13" s="10">
        <v>6.03</v>
      </c>
    </row>
    <row r="14" spans="1:11">
      <c r="A14" s="117" t="s">
        <v>23</v>
      </c>
      <c r="B14" s="71" t="s">
        <v>101</v>
      </c>
      <c r="C14" s="105" t="s">
        <v>68</v>
      </c>
      <c r="D14" s="107" t="s">
        <v>100</v>
      </c>
      <c r="E14" s="10">
        <v>6.46</v>
      </c>
      <c r="F14" s="48"/>
      <c r="G14" s="112" t="s">
        <v>23</v>
      </c>
      <c r="H14" s="71" t="s">
        <v>102</v>
      </c>
      <c r="I14" s="104" t="s">
        <v>63</v>
      </c>
      <c r="J14" s="106" t="s">
        <v>100</v>
      </c>
      <c r="K14" s="10">
        <v>6.28</v>
      </c>
    </row>
    <row r="15" spans="1:11">
      <c r="A15" s="86" t="s">
        <v>24</v>
      </c>
      <c r="B15" s="71" t="s">
        <v>92</v>
      </c>
      <c r="C15" s="104" t="s">
        <v>77</v>
      </c>
      <c r="D15" s="107" t="s">
        <v>91</v>
      </c>
      <c r="E15" s="10">
        <v>6.48</v>
      </c>
      <c r="F15" s="48"/>
      <c r="G15" s="113" t="s">
        <v>24</v>
      </c>
      <c r="H15" s="71" t="s">
        <v>78</v>
      </c>
      <c r="I15" s="104" t="s">
        <v>63</v>
      </c>
      <c r="J15" s="106" t="s">
        <v>119</v>
      </c>
      <c r="K15" s="10">
        <v>6.39</v>
      </c>
    </row>
    <row r="16" spans="1:11">
      <c r="A16" s="86" t="s">
        <v>25</v>
      </c>
      <c r="B16" s="122" t="s">
        <v>122</v>
      </c>
      <c r="C16" s="123" t="s">
        <v>68</v>
      </c>
      <c r="D16" s="106" t="s">
        <v>121</v>
      </c>
      <c r="E16" s="124">
        <v>6.51</v>
      </c>
      <c r="F16" s="48"/>
      <c r="G16" s="54" t="s">
        <v>25</v>
      </c>
      <c r="H16" s="132" t="s">
        <v>114</v>
      </c>
      <c r="I16" s="123" t="s">
        <v>63</v>
      </c>
      <c r="J16" s="106" t="s">
        <v>111</v>
      </c>
      <c r="K16" s="124">
        <v>6.49</v>
      </c>
    </row>
    <row r="17" spans="1:11">
      <c r="A17" s="86" t="s">
        <v>26</v>
      </c>
      <c r="B17" s="71" t="s">
        <v>130</v>
      </c>
      <c r="C17" s="104" t="s">
        <v>68</v>
      </c>
      <c r="D17" s="107" t="s">
        <v>111</v>
      </c>
      <c r="E17" s="10">
        <v>6.62</v>
      </c>
      <c r="F17" s="48"/>
      <c r="G17" s="86" t="s">
        <v>26</v>
      </c>
      <c r="H17" s="71" t="s">
        <v>123</v>
      </c>
      <c r="I17" s="104" t="s">
        <v>63</v>
      </c>
      <c r="J17" s="106" t="s">
        <v>121</v>
      </c>
      <c r="K17" s="10">
        <v>6.59</v>
      </c>
    </row>
    <row r="18" spans="1:11">
      <c r="A18" s="86" t="s">
        <v>27</v>
      </c>
      <c r="B18" s="98" t="s">
        <v>112</v>
      </c>
      <c r="C18" s="104" t="s">
        <v>63</v>
      </c>
      <c r="D18" s="107" t="s">
        <v>111</v>
      </c>
      <c r="E18" s="10">
        <v>6.77</v>
      </c>
      <c r="F18" s="48"/>
      <c r="G18" s="86" t="s">
        <v>27</v>
      </c>
      <c r="H18" s="71" t="s">
        <v>76</v>
      </c>
      <c r="I18" s="104" t="s">
        <v>77</v>
      </c>
      <c r="J18" s="106" t="s">
        <v>121</v>
      </c>
      <c r="K18" s="10">
        <v>6.63</v>
      </c>
    </row>
    <row r="19" spans="1:11">
      <c r="A19" s="53"/>
      <c r="B19" s="27"/>
      <c r="C19" s="27"/>
      <c r="D19" s="27"/>
      <c r="E19" s="55"/>
      <c r="F19" s="48"/>
      <c r="G19" s="54"/>
      <c r="H19" s="27"/>
      <c r="I19" s="27"/>
      <c r="J19" s="27"/>
      <c r="K19" s="55"/>
    </row>
    <row r="20" spans="1:11">
      <c r="A20" s="53"/>
      <c r="B20" s="27"/>
      <c r="C20" s="27"/>
      <c r="D20" s="27"/>
      <c r="E20" s="55"/>
      <c r="F20" s="48"/>
      <c r="G20" s="54"/>
      <c r="H20" s="27"/>
      <c r="I20" s="27"/>
      <c r="J20" s="27"/>
      <c r="K20" s="18"/>
    </row>
    <row r="21" spans="1:11">
      <c r="A21" s="53"/>
      <c r="B21" s="27"/>
      <c r="C21" s="27"/>
      <c r="D21" s="27"/>
      <c r="E21" s="18"/>
      <c r="F21" s="48"/>
      <c r="G21" s="54"/>
      <c r="H21" s="27"/>
      <c r="I21" s="27"/>
      <c r="J21" s="27"/>
      <c r="K21" s="55"/>
    </row>
    <row r="22" spans="1:11">
      <c r="A22" s="53"/>
      <c r="B22" s="48"/>
      <c r="C22" s="42"/>
      <c r="D22" s="42"/>
      <c r="E22" s="48"/>
      <c r="F22" s="48"/>
      <c r="G22" s="49"/>
      <c r="H22" s="48"/>
      <c r="I22" s="48"/>
      <c r="J22" s="48"/>
      <c r="K22" s="48"/>
    </row>
    <row r="23" spans="1:11">
      <c r="A23" s="53"/>
      <c r="B23" s="50" t="s">
        <v>46</v>
      </c>
      <c r="C23" s="51"/>
      <c r="D23" s="48"/>
      <c r="E23" s="48"/>
      <c r="F23" s="48"/>
      <c r="G23" s="49"/>
      <c r="H23" s="50" t="s">
        <v>47</v>
      </c>
      <c r="I23" s="51"/>
      <c r="J23" s="48"/>
      <c r="K23" s="48"/>
    </row>
    <row r="24" spans="1:11">
      <c r="A24" s="53"/>
      <c r="B24" s="52" t="s">
        <v>40</v>
      </c>
      <c r="C24" s="52" t="s">
        <v>1</v>
      </c>
      <c r="D24" s="52" t="s">
        <v>3</v>
      </c>
      <c r="E24" s="52" t="s">
        <v>41</v>
      </c>
      <c r="F24" s="53"/>
      <c r="G24" s="53"/>
      <c r="H24" s="52" t="s">
        <v>40</v>
      </c>
      <c r="I24" s="52" t="s">
        <v>1</v>
      </c>
      <c r="J24" s="52" t="s">
        <v>3</v>
      </c>
      <c r="K24" s="52" t="s">
        <v>41</v>
      </c>
    </row>
    <row r="25" spans="1:11">
      <c r="A25" s="53" t="s">
        <v>13</v>
      </c>
      <c r="B25" s="71" t="s">
        <v>95</v>
      </c>
      <c r="C25" s="105" t="s">
        <v>68</v>
      </c>
      <c r="D25" s="107" t="s">
        <v>91</v>
      </c>
      <c r="E25" s="10">
        <v>5.79</v>
      </c>
      <c r="F25" s="18"/>
      <c r="G25" s="137" t="s">
        <v>13</v>
      </c>
      <c r="H25" s="71" t="s">
        <v>97</v>
      </c>
      <c r="I25" s="105" t="s">
        <v>71</v>
      </c>
      <c r="J25" s="107" t="s">
        <v>91</v>
      </c>
      <c r="K25" s="10">
        <v>5.43</v>
      </c>
    </row>
    <row r="26" spans="1:11">
      <c r="A26" s="53" t="s">
        <v>15</v>
      </c>
      <c r="B26" s="9" t="s">
        <v>79</v>
      </c>
      <c r="C26" s="105" t="s">
        <v>71</v>
      </c>
      <c r="D26" s="106" t="s">
        <v>119</v>
      </c>
      <c r="E26" s="4">
        <v>5.89</v>
      </c>
      <c r="F26" s="18"/>
      <c r="G26" s="137" t="s">
        <v>15</v>
      </c>
      <c r="H26" s="71" t="s">
        <v>88</v>
      </c>
      <c r="I26" s="105" t="s">
        <v>71</v>
      </c>
      <c r="J26" s="107" t="s">
        <v>82</v>
      </c>
      <c r="K26" s="4">
        <v>5.43</v>
      </c>
    </row>
    <row r="27" spans="1:11">
      <c r="A27" s="138" t="s">
        <v>16</v>
      </c>
      <c r="B27" s="71" t="s">
        <v>116</v>
      </c>
      <c r="C27" s="105" t="s">
        <v>69</v>
      </c>
      <c r="D27" s="106" t="s">
        <v>111</v>
      </c>
      <c r="E27" s="10">
        <v>5.93</v>
      </c>
      <c r="F27" s="48"/>
      <c r="G27" s="54" t="s">
        <v>16</v>
      </c>
      <c r="H27" s="71" t="s">
        <v>89</v>
      </c>
      <c r="I27" s="105" t="s">
        <v>71</v>
      </c>
      <c r="J27" s="107" t="s">
        <v>82</v>
      </c>
      <c r="K27" s="10">
        <v>5.55</v>
      </c>
    </row>
    <row r="28" spans="1:11">
      <c r="A28" s="138" t="s">
        <v>17</v>
      </c>
      <c r="B28" s="71" t="s">
        <v>87</v>
      </c>
      <c r="C28" s="116" t="s">
        <v>71</v>
      </c>
      <c r="D28" s="107" t="s">
        <v>82</v>
      </c>
      <c r="E28" s="10">
        <v>5.96</v>
      </c>
      <c r="F28" s="48"/>
      <c r="G28" s="137" t="s">
        <v>17</v>
      </c>
      <c r="H28" s="71" t="s">
        <v>106</v>
      </c>
      <c r="I28" s="105" t="s">
        <v>68</v>
      </c>
      <c r="J28" s="106" t="s">
        <v>100</v>
      </c>
      <c r="K28" s="10">
        <v>5.56</v>
      </c>
    </row>
    <row r="29" spans="1:11">
      <c r="A29" s="53" t="s">
        <v>18</v>
      </c>
      <c r="B29" s="71" t="s">
        <v>70</v>
      </c>
      <c r="C29" s="105" t="s">
        <v>71</v>
      </c>
      <c r="D29" s="106" t="s">
        <v>64</v>
      </c>
      <c r="E29" s="10">
        <v>6</v>
      </c>
      <c r="F29" s="48"/>
      <c r="G29" s="137" t="s">
        <v>18</v>
      </c>
      <c r="H29" s="9" t="s">
        <v>72</v>
      </c>
      <c r="I29" s="105" t="s">
        <v>69</v>
      </c>
      <c r="J29" s="107" t="s">
        <v>64</v>
      </c>
      <c r="K29" s="10">
        <v>5.63</v>
      </c>
    </row>
    <row r="30" spans="1:11">
      <c r="A30" s="53" t="s">
        <v>19</v>
      </c>
      <c r="B30" s="71" t="s">
        <v>86</v>
      </c>
      <c r="C30" s="105" t="s">
        <v>71</v>
      </c>
      <c r="D30" s="107" t="s">
        <v>82</v>
      </c>
      <c r="E30" s="4">
        <v>6.07</v>
      </c>
      <c r="F30" s="48"/>
      <c r="G30" s="137" t="s">
        <v>19</v>
      </c>
      <c r="H30" s="71" t="s">
        <v>126</v>
      </c>
      <c r="I30" s="105" t="s">
        <v>71</v>
      </c>
      <c r="J30" s="106" t="s">
        <v>119</v>
      </c>
      <c r="K30" s="10">
        <v>5.74</v>
      </c>
    </row>
    <row r="31" spans="1:11">
      <c r="A31" s="53" t="s">
        <v>20</v>
      </c>
      <c r="B31" s="71" t="s">
        <v>105</v>
      </c>
      <c r="C31" s="105" t="s">
        <v>71</v>
      </c>
      <c r="D31" s="106" t="s">
        <v>100</v>
      </c>
      <c r="E31" s="10">
        <v>6.11</v>
      </c>
      <c r="F31" s="48"/>
      <c r="G31" s="137" t="s">
        <v>20</v>
      </c>
      <c r="H31" s="71" t="s">
        <v>107</v>
      </c>
      <c r="I31" s="105" t="s">
        <v>69</v>
      </c>
      <c r="J31" s="106" t="s">
        <v>100</v>
      </c>
      <c r="K31" s="10">
        <v>5.76</v>
      </c>
    </row>
    <row r="32" spans="1:11">
      <c r="A32" s="53" t="s">
        <v>21</v>
      </c>
      <c r="B32" s="71" t="s">
        <v>80</v>
      </c>
      <c r="C32" s="116" t="s">
        <v>68</v>
      </c>
      <c r="D32" s="106" t="s">
        <v>119</v>
      </c>
      <c r="E32" s="10">
        <v>6.15</v>
      </c>
      <c r="F32" s="48"/>
      <c r="G32" s="54" t="s">
        <v>21</v>
      </c>
      <c r="H32" s="71" t="s">
        <v>98</v>
      </c>
      <c r="I32" s="105" t="s">
        <v>71</v>
      </c>
      <c r="J32" s="107" t="s">
        <v>91</v>
      </c>
      <c r="K32" s="10">
        <v>5.78</v>
      </c>
    </row>
    <row r="33" spans="1:11">
      <c r="A33" s="53" t="s">
        <v>22</v>
      </c>
      <c r="B33" s="71" t="s">
        <v>96</v>
      </c>
      <c r="C33" s="105" t="s">
        <v>68</v>
      </c>
      <c r="D33" s="107" t="s">
        <v>91</v>
      </c>
      <c r="E33" s="10">
        <v>6.18</v>
      </c>
      <c r="F33" s="48"/>
      <c r="G33" s="54" t="s">
        <v>22</v>
      </c>
      <c r="H33" s="71" t="s">
        <v>73</v>
      </c>
      <c r="I33" s="105" t="s">
        <v>71</v>
      </c>
      <c r="J33" s="107" t="s">
        <v>64</v>
      </c>
      <c r="K33" s="4">
        <v>5.85</v>
      </c>
    </row>
    <row r="34" spans="1:11">
      <c r="A34" s="138" t="s">
        <v>23</v>
      </c>
      <c r="B34" s="71" t="s">
        <v>104</v>
      </c>
      <c r="C34" s="105" t="s">
        <v>71</v>
      </c>
      <c r="D34" s="106" t="s">
        <v>100</v>
      </c>
      <c r="E34" s="10">
        <v>6.22</v>
      </c>
      <c r="F34" s="48"/>
      <c r="G34" s="54" t="s">
        <v>23</v>
      </c>
      <c r="H34" s="71" t="s">
        <v>117</v>
      </c>
      <c r="I34" s="105" t="s">
        <v>71</v>
      </c>
      <c r="J34" s="107" t="s">
        <v>111</v>
      </c>
      <c r="K34" s="10">
        <v>5.91</v>
      </c>
    </row>
    <row r="35" spans="1:11">
      <c r="A35" s="138" t="s">
        <v>24</v>
      </c>
      <c r="B35" s="9" t="s">
        <v>108</v>
      </c>
      <c r="C35" s="105" t="s">
        <v>71</v>
      </c>
      <c r="D35" s="106" t="s">
        <v>109</v>
      </c>
      <c r="E35" s="10">
        <v>6.24</v>
      </c>
      <c r="F35" s="48"/>
      <c r="G35" s="54" t="s">
        <v>24</v>
      </c>
      <c r="H35" s="122" t="s">
        <v>118</v>
      </c>
      <c r="I35" s="128" t="s">
        <v>71</v>
      </c>
      <c r="J35" s="129" t="s">
        <v>111</v>
      </c>
      <c r="K35" s="124">
        <v>5.95</v>
      </c>
    </row>
    <row r="36" spans="1:11">
      <c r="A36" s="113" t="s">
        <v>25</v>
      </c>
      <c r="B36" s="122" t="s">
        <v>67</v>
      </c>
      <c r="C36" s="128" t="s">
        <v>69</v>
      </c>
      <c r="D36" s="106" t="s">
        <v>64</v>
      </c>
      <c r="E36" s="124">
        <v>6.26</v>
      </c>
      <c r="F36" s="48"/>
      <c r="G36" s="54"/>
      <c r="H36" s="140"/>
      <c r="I36" s="141"/>
      <c r="J36" s="144"/>
      <c r="K36" s="143"/>
    </row>
    <row r="37" spans="1:11">
      <c r="A37" s="127" t="s">
        <v>26</v>
      </c>
      <c r="B37" s="71" t="s">
        <v>124</v>
      </c>
      <c r="C37" s="104" t="s">
        <v>68</v>
      </c>
      <c r="D37" s="106" t="s">
        <v>121</v>
      </c>
      <c r="E37" s="10">
        <v>6.33</v>
      </c>
      <c r="F37" s="48"/>
      <c r="G37" s="86"/>
      <c r="H37" s="125"/>
      <c r="I37" s="145"/>
      <c r="J37" s="126"/>
      <c r="K37" s="79"/>
    </row>
    <row r="38" spans="1:11">
      <c r="A38" s="53" t="s">
        <v>27</v>
      </c>
      <c r="B38" s="71" t="s">
        <v>110</v>
      </c>
      <c r="C38" s="105" t="s">
        <v>68</v>
      </c>
      <c r="D38" s="106" t="s">
        <v>109</v>
      </c>
      <c r="E38" s="10">
        <v>6.55</v>
      </c>
      <c r="F38" s="48"/>
      <c r="G38" s="86"/>
      <c r="H38" s="125"/>
      <c r="I38" s="145"/>
      <c r="J38" s="126"/>
      <c r="K38" s="79"/>
    </row>
    <row r="39" spans="1:11">
      <c r="A39" s="86" t="s">
        <v>28</v>
      </c>
      <c r="B39" s="71" t="s">
        <v>115</v>
      </c>
      <c r="C39" s="105" t="s">
        <v>68</v>
      </c>
      <c r="D39" s="106" t="s">
        <v>111</v>
      </c>
      <c r="E39" s="10">
        <v>6.66</v>
      </c>
      <c r="F39" s="48"/>
      <c r="G39" s="54"/>
      <c r="H39" s="27"/>
      <c r="I39" s="27"/>
      <c r="J39" s="27"/>
      <c r="K39" s="61"/>
    </row>
    <row r="40" spans="1:11">
      <c r="A40" s="86" t="s">
        <v>29</v>
      </c>
      <c r="B40" s="71" t="s">
        <v>125</v>
      </c>
      <c r="C40" s="104" t="s">
        <v>68</v>
      </c>
      <c r="D40" s="106" t="s">
        <v>121</v>
      </c>
      <c r="E40" s="10">
        <v>6.79</v>
      </c>
      <c r="F40" s="48"/>
      <c r="G40" s="54"/>
      <c r="H40" s="27"/>
      <c r="I40" s="27"/>
      <c r="J40" s="27"/>
      <c r="K40" s="55"/>
    </row>
    <row r="41" spans="1:11">
      <c r="A41" s="53"/>
      <c r="B41" s="27"/>
      <c r="C41" s="27"/>
      <c r="D41" s="27"/>
      <c r="E41" s="55"/>
      <c r="G41" s="54"/>
      <c r="H41" s="27"/>
      <c r="I41" s="27"/>
      <c r="J41" s="27"/>
      <c r="K41" s="55"/>
    </row>
    <row r="42" spans="1:11">
      <c r="A42" s="53"/>
      <c r="G42" s="54"/>
      <c r="H42" s="27"/>
      <c r="I42" s="27"/>
      <c r="J42" s="27"/>
      <c r="K42" s="55"/>
    </row>
  </sheetData>
  <sortState ref="H25:K35">
    <sortCondition ref="K25:K35"/>
  </sortState>
  <mergeCells count="1">
    <mergeCell ref="G11:G12"/>
  </mergeCells>
  <phoneticPr fontId="14" type="noConversion"/>
  <pageMargins left="0.47" right="0.78740157499999996" top="0.28000000000000003" bottom="0.35" header="0.22" footer="0.26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K41"/>
  <sheetViews>
    <sheetView workbookViewId="0">
      <selection activeCell="Q15" sqref="Q15"/>
    </sheetView>
  </sheetViews>
  <sheetFormatPr defaultRowHeight="12.75"/>
  <cols>
    <col min="1" max="1" width="4.7109375" style="78" customWidth="1"/>
    <col min="2" max="2" width="23.5703125" customWidth="1"/>
    <col min="4" max="4" width="16" customWidth="1"/>
    <col min="7" max="7" width="5.28515625" customWidth="1"/>
    <col min="8" max="8" width="20.140625" customWidth="1"/>
    <col min="10" max="10" width="14.42578125" customWidth="1"/>
  </cols>
  <sheetData>
    <row r="1" spans="1:11" ht="18">
      <c r="B1" s="46" t="s">
        <v>7</v>
      </c>
      <c r="C1" s="46"/>
      <c r="D1" s="47" t="s">
        <v>61</v>
      </c>
      <c r="E1" s="48"/>
      <c r="F1" s="48"/>
      <c r="G1" s="49"/>
      <c r="H1" s="48"/>
      <c r="I1" s="48"/>
      <c r="J1" s="48"/>
      <c r="K1" s="48"/>
    </row>
    <row r="2" spans="1:11">
      <c r="A2" s="53"/>
      <c r="B2" s="48"/>
      <c r="C2" s="48"/>
      <c r="D2" s="48"/>
      <c r="E2" s="48"/>
      <c r="F2" s="48"/>
      <c r="G2" s="49"/>
      <c r="H2" s="48"/>
      <c r="I2" s="48"/>
      <c r="J2" s="48"/>
      <c r="K2" s="48"/>
    </row>
    <row r="3" spans="1:11">
      <c r="A3" s="53"/>
      <c r="B3" s="50" t="s">
        <v>38</v>
      </c>
      <c r="C3" s="51"/>
      <c r="D3" s="48"/>
      <c r="E3" s="48"/>
      <c r="F3" s="48"/>
      <c r="G3" s="49"/>
      <c r="H3" s="50" t="s">
        <v>39</v>
      </c>
      <c r="I3" s="51"/>
      <c r="J3" s="48"/>
      <c r="K3" s="48"/>
    </row>
    <row r="4" spans="1:11">
      <c r="A4" s="53"/>
      <c r="B4" s="52" t="s">
        <v>40</v>
      </c>
      <c r="C4" s="52" t="s">
        <v>1</v>
      </c>
      <c r="D4" s="52" t="s">
        <v>3</v>
      </c>
      <c r="E4" s="52" t="s">
        <v>41</v>
      </c>
      <c r="F4" s="53"/>
      <c r="G4" s="53"/>
      <c r="H4" s="52" t="s">
        <v>40</v>
      </c>
      <c r="I4" s="52" t="s">
        <v>1</v>
      </c>
      <c r="J4" s="52" t="s">
        <v>3</v>
      </c>
      <c r="K4" s="52" t="s">
        <v>41</v>
      </c>
    </row>
    <row r="5" spans="1:11">
      <c r="A5" s="53" t="s">
        <v>13</v>
      </c>
      <c r="B5" s="71" t="s">
        <v>74</v>
      </c>
      <c r="C5" s="104" t="s">
        <v>63</v>
      </c>
      <c r="D5" s="106" t="s">
        <v>119</v>
      </c>
      <c r="E5" s="10">
        <v>8.48</v>
      </c>
      <c r="F5" s="54"/>
      <c r="G5" s="54" t="s">
        <v>13</v>
      </c>
      <c r="H5" s="71" t="s">
        <v>131</v>
      </c>
      <c r="I5" s="104" t="s">
        <v>68</v>
      </c>
      <c r="J5" s="106" t="s">
        <v>64</v>
      </c>
      <c r="K5" s="10">
        <v>11.19</v>
      </c>
    </row>
    <row r="6" spans="1:11">
      <c r="A6" s="53" t="s">
        <v>15</v>
      </c>
      <c r="B6" s="71" t="s">
        <v>130</v>
      </c>
      <c r="C6" s="104" t="s">
        <v>68</v>
      </c>
      <c r="D6" s="107" t="s">
        <v>111</v>
      </c>
      <c r="E6" s="10">
        <v>6.91</v>
      </c>
      <c r="F6" s="54"/>
      <c r="G6" s="54" t="s">
        <v>15</v>
      </c>
      <c r="H6" s="71" t="s">
        <v>93</v>
      </c>
      <c r="I6" s="104" t="s">
        <v>63</v>
      </c>
      <c r="J6" s="106" t="s">
        <v>91</v>
      </c>
      <c r="K6" s="10">
        <v>11.16</v>
      </c>
    </row>
    <row r="7" spans="1:11">
      <c r="A7" s="53" t="s">
        <v>16</v>
      </c>
      <c r="B7" s="9" t="s">
        <v>81</v>
      </c>
      <c r="C7" s="104" t="s">
        <v>68</v>
      </c>
      <c r="D7" s="107" t="s">
        <v>82</v>
      </c>
      <c r="E7" s="10">
        <v>6.77</v>
      </c>
      <c r="F7" s="18"/>
      <c r="G7" s="54" t="s">
        <v>16</v>
      </c>
      <c r="H7" s="71" t="s">
        <v>113</v>
      </c>
      <c r="I7" s="104" t="s">
        <v>63</v>
      </c>
      <c r="J7" s="106" t="s">
        <v>111</v>
      </c>
      <c r="K7" s="10">
        <v>10.96</v>
      </c>
    </row>
    <row r="8" spans="1:11">
      <c r="A8" s="53" t="s">
        <v>17</v>
      </c>
      <c r="B8" s="9" t="s">
        <v>99</v>
      </c>
      <c r="C8" s="105" t="s">
        <v>68</v>
      </c>
      <c r="D8" s="107" t="s">
        <v>100</v>
      </c>
      <c r="E8" s="10">
        <v>6.62</v>
      </c>
      <c r="F8" s="18"/>
      <c r="G8" s="54" t="s">
        <v>17</v>
      </c>
      <c r="H8" s="71" t="s">
        <v>85</v>
      </c>
      <c r="I8" s="104" t="s">
        <v>68</v>
      </c>
      <c r="J8" s="106" t="s">
        <v>82</v>
      </c>
      <c r="K8" s="10">
        <v>10.39</v>
      </c>
    </row>
    <row r="9" spans="1:11">
      <c r="A9" s="53" t="s">
        <v>18</v>
      </c>
      <c r="B9" s="71" t="s">
        <v>122</v>
      </c>
      <c r="C9" s="104" t="s">
        <v>68</v>
      </c>
      <c r="D9" s="106" t="s">
        <v>121</v>
      </c>
      <c r="E9" s="10">
        <v>6.61</v>
      </c>
      <c r="F9" s="48"/>
      <c r="G9" s="54" t="s">
        <v>18</v>
      </c>
      <c r="H9" s="71" t="s">
        <v>94</v>
      </c>
      <c r="I9" s="104" t="s">
        <v>63</v>
      </c>
      <c r="J9" s="106" t="s">
        <v>91</v>
      </c>
      <c r="K9" s="10">
        <v>9.84</v>
      </c>
    </row>
    <row r="10" spans="1:11">
      <c r="A10" s="53" t="s">
        <v>19</v>
      </c>
      <c r="B10" s="9" t="s">
        <v>62</v>
      </c>
      <c r="C10" s="104" t="s">
        <v>63</v>
      </c>
      <c r="D10" s="107" t="s">
        <v>64</v>
      </c>
      <c r="E10" s="10">
        <v>6.42</v>
      </c>
      <c r="F10" s="90"/>
      <c r="G10" s="54" t="s">
        <v>19</v>
      </c>
      <c r="H10" s="71" t="s">
        <v>66</v>
      </c>
      <c r="I10" s="104" t="s">
        <v>63</v>
      </c>
      <c r="J10" s="106" t="s">
        <v>64</v>
      </c>
      <c r="K10" s="10">
        <v>9.5</v>
      </c>
    </row>
    <row r="11" spans="1:11">
      <c r="A11" s="53" t="s">
        <v>20</v>
      </c>
      <c r="B11" s="71" t="s">
        <v>75</v>
      </c>
      <c r="C11" s="104" t="s">
        <v>68</v>
      </c>
      <c r="D11" s="106" t="s">
        <v>119</v>
      </c>
      <c r="E11" s="10">
        <v>6.21</v>
      </c>
      <c r="F11" s="48"/>
      <c r="G11" s="54" t="s">
        <v>20</v>
      </c>
      <c r="H11" s="71" t="s">
        <v>84</v>
      </c>
      <c r="I11" s="104" t="s">
        <v>68</v>
      </c>
      <c r="J11" s="106" t="s">
        <v>82</v>
      </c>
      <c r="K11" s="10">
        <v>9.4600000000000009</v>
      </c>
    </row>
    <row r="12" spans="1:11">
      <c r="A12" s="53" t="s">
        <v>21</v>
      </c>
      <c r="B12" s="71" t="s">
        <v>83</v>
      </c>
      <c r="C12" s="105" t="s">
        <v>63</v>
      </c>
      <c r="D12" s="107" t="s">
        <v>82</v>
      </c>
      <c r="E12" s="10">
        <v>6.05</v>
      </c>
      <c r="F12" s="48"/>
      <c r="G12" s="54" t="s">
        <v>21</v>
      </c>
      <c r="H12" s="71" t="s">
        <v>103</v>
      </c>
      <c r="I12" s="104" t="s">
        <v>63</v>
      </c>
      <c r="J12" s="106" t="s">
        <v>100</v>
      </c>
      <c r="K12" s="10">
        <v>8.07</v>
      </c>
    </row>
    <row r="13" spans="1:11">
      <c r="A13" s="53" t="s">
        <v>22</v>
      </c>
      <c r="B13" s="98" t="s">
        <v>101</v>
      </c>
      <c r="C13" s="104" t="s">
        <v>68</v>
      </c>
      <c r="D13" s="107" t="s">
        <v>100</v>
      </c>
      <c r="E13" s="10">
        <v>6.03</v>
      </c>
      <c r="F13" s="48"/>
      <c r="G13" s="54" t="s">
        <v>22</v>
      </c>
      <c r="H13" s="98" t="s">
        <v>114</v>
      </c>
      <c r="I13" s="104" t="s">
        <v>63</v>
      </c>
      <c r="J13" s="106" t="s">
        <v>111</v>
      </c>
      <c r="K13" s="10">
        <v>6.98</v>
      </c>
    </row>
    <row r="14" spans="1:11">
      <c r="A14" s="53" t="s">
        <v>23</v>
      </c>
      <c r="B14" s="71" t="s">
        <v>120</v>
      </c>
      <c r="C14" s="104" t="s">
        <v>68</v>
      </c>
      <c r="D14" s="106" t="s">
        <v>121</v>
      </c>
      <c r="E14" s="10">
        <v>5.73</v>
      </c>
      <c r="F14" s="48"/>
      <c r="G14" s="54" t="s">
        <v>23</v>
      </c>
      <c r="H14" s="71" t="s">
        <v>102</v>
      </c>
      <c r="I14" s="104" t="s">
        <v>63</v>
      </c>
      <c r="J14" s="106" t="s">
        <v>100</v>
      </c>
      <c r="K14" s="4">
        <v>6.86</v>
      </c>
    </row>
    <row r="15" spans="1:11">
      <c r="A15" s="53" t="s">
        <v>24</v>
      </c>
      <c r="B15" s="98" t="s">
        <v>112</v>
      </c>
      <c r="C15" s="104" t="s">
        <v>63</v>
      </c>
      <c r="D15" s="107" t="s">
        <v>111</v>
      </c>
      <c r="E15" s="10">
        <v>5.68</v>
      </c>
      <c r="F15" s="48"/>
      <c r="G15" s="54" t="s">
        <v>24</v>
      </c>
      <c r="H15" s="71" t="s">
        <v>123</v>
      </c>
      <c r="I15" s="104" t="s">
        <v>63</v>
      </c>
      <c r="J15" s="106" t="s">
        <v>121</v>
      </c>
      <c r="K15" s="10">
        <v>6.06</v>
      </c>
    </row>
    <row r="16" spans="1:11">
      <c r="A16" s="53" t="s">
        <v>25</v>
      </c>
      <c r="B16" s="131" t="s">
        <v>90</v>
      </c>
      <c r="C16" s="128" t="s">
        <v>63</v>
      </c>
      <c r="D16" s="107" t="s">
        <v>91</v>
      </c>
      <c r="E16" s="124">
        <v>5.43</v>
      </c>
      <c r="F16" s="48"/>
      <c r="G16" s="54" t="s">
        <v>25</v>
      </c>
      <c r="H16" s="122" t="s">
        <v>129</v>
      </c>
      <c r="I16" s="123" t="s">
        <v>63</v>
      </c>
      <c r="J16" s="106" t="s">
        <v>119</v>
      </c>
      <c r="K16" s="124">
        <v>6.01</v>
      </c>
    </row>
    <row r="17" spans="1:11">
      <c r="A17" s="53" t="s">
        <v>26</v>
      </c>
      <c r="B17" s="71" t="s">
        <v>65</v>
      </c>
      <c r="C17" s="104" t="s">
        <v>63</v>
      </c>
      <c r="D17" s="107" t="s">
        <v>64</v>
      </c>
      <c r="E17" s="10">
        <v>5.25</v>
      </c>
      <c r="F17" s="48"/>
      <c r="G17" s="54" t="s">
        <v>26</v>
      </c>
      <c r="H17" s="71" t="s">
        <v>76</v>
      </c>
      <c r="I17" s="104" t="s">
        <v>77</v>
      </c>
      <c r="J17" s="106" t="s">
        <v>121</v>
      </c>
      <c r="K17" s="10">
        <v>5.92</v>
      </c>
    </row>
    <row r="18" spans="1:11">
      <c r="A18" s="53" t="s">
        <v>27</v>
      </c>
      <c r="B18" s="71" t="s">
        <v>92</v>
      </c>
      <c r="C18" s="104" t="s">
        <v>77</v>
      </c>
      <c r="D18" s="107" t="s">
        <v>91</v>
      </c>
      <c r="E18" s="10">
        <v>4.95</v>
      </c>
      <c r="F18" s="48"/>
      <c r="G18" s="54" t="s">
        <v>27</v>
      </c>
      <c r="H18" s="71" t="s">
        <v>78</v>
      </c>
      <c r="I18" s="104" t="s">
        <v>63</v>
      </c>
      <c r="J18" s="106" t="s">
        <v>119</v>
      </c>
      <c r="K18" s="10">
        <v>5.55</v>
      </c>
    </row>
    <row r="19" spans="1:11">
      <c r="A19" s="53"/>
      <c r="B19" s="27"/>
      <c r="C19" s="27"/>
      <c r="D19" s="27"/>
      <c r="E19" s="18"/>
      <c r="F19" s="48"/>
      <c r="G19" s="54"/>
      <c r="H19" s="27"/>
      <c r="I19" s="27"/>
      <c r="J19" s="27"/>
      <c r="K19" s="55"/>
    </row>
    <row r="20" spans="1:11">
      <c r="A20" s="53"/>
      <c r="B20" s="27"/>
      <c r="C20" s="56"/>
      <c r="D20" s="27"/>
      <c r="E20" s="18"/>
      <c r="F20" s="48"/>
      <c r="G20" s="54"/>
      <c r="H20" s="27"/>
      <c r="I20" s="27"/>
      <c r="J20" s="27"/>
      <c r="K20" s="55"/>
    </row>
    <row r="21" spans="1:11">
      <c r="A21" s="53"/>
      <c r="B21" s="48"/>
      <c r="C21" s="42"/>
      <c r="D21" s="42"/>
      <c r="E21" s="48"/>
      <c r="F21" s="48"/>
      <c r="G21" s="49"/>
      <c r="H21" s="48"/>
      <c r="I21" s="42"/>
      <c r="J21" s="48"/>
      <c r="K21" s="48"/>
    </row>
    <row r="22" spans="1:11">
      <c r="A22" s="53"/>
      <c r="B22" s="50" t="s">
        <v>42</v>
      </c>
      <c r="C22" s="51"/>
      <c r="D22" s="48"/>
      <c r="E22" s="48"/>
      <c r="F22" s="48"/>
      <c r="G22" s="49"/>
      <c r="H22" s="50" t="s">
        <v>43</v>
      </c>
      <c r="I22" s="60"/>
      <c r="J22" s="48"/>
      <c r="K22" s="48"/>
    </row>
    <row r="23" spans="1:11">
      <c r="A23" s="53"/>
      <c r="B23" s="52" t="s">
        <v>40</v>
      </c>
      <c r="C23" s="52" t="s">
        <v>1</v>
      </c>
      <c r="D23" s="52" t="s">
        <v>3</v>
      </c>
      <c r="E23" s="52" t="s">
        <v>41</v>
      </c>
      <c r="F23" s="53"/>
      <c r="G23" s="53"/>
      <c r="H23" s="52" t="s">
        <v>40</v>
      </c>
      <c r="I23" s="52" t="s">
        <v>1</v>
      </c>
      <c r="J23" s="52" t="s">
        <v>3</v>
      </c>
      <c r="K23" s="52" t="s">
        <v>41</v>
      </c>
    </row>
    <row r="24" spans="1:11">
      <c r="A24" s="53" t="s">
        <v>13</v>
      </c>
      <c r="B24" s="71" t="s">
        <v>104</v>
      </c>
      <c r="C24" s="105" t="s">
        <v>71</v>
      </c>
      <c r="D24" s="106" t="s">
        <v>100</v>
      </c>
      <c r="E24" s="4">
        <v>10.029999999999999</v>
      </c>
      <c r="F24" s="18"/>
      <c r="G24" s="54" t="s">
        <v>13</v>
      </c>
      <c r="H24" s="71" t="s">
        <v>98</v>
      </c>
      <c r="I24" s="105" t="s">
        <v>71</v>
      </c>
      <c r="J24" s="107" t="s">
        <v>91</v>
      </c>
      <c r="K24" s="10">
        <v>12.46</v>
      </c>
    </row>
    <row r="25" spans="1:11">
      <c r="A25" s="53" t="s">
        <v>15</v>
      </c>
      <c r="B25" s="71" t="s">
        <v>105</v>
      </c>
      <c r="C25" s="105" t="s">
        <v>71</v>
      </c>
      <c r="D25" s="106" t="s">
        <v>100</v>
      </c>
      <c r="E25" s="10">
        <v>9.1199999999999992</v>
      </c>
      <c r="F25" s="18"/>
      <c r="G25" s="54" t="s">
        <v>15</v>
      </c>
      <c r="H25" s="71" t="s">
        <v>73</v>
      </c>
      <c r="I25" s="105" t="s">
        <v>71</v>
      </c>
      <c r="J25" s="107" t="s">
        <v>64</v>
      </c>
      <c r="K25" s="10">
        <v>11.76</v>
      </c>
    </row>
    <row r="26" spans="1:11">
      <c r="A26" s="53" t="s">
        <v>16</v>
      </c>
      <c r="B26" s="71" t="s">
        <v>70</v>
      </c>
      <c r="C26" s="105" t="s">
        <v>71</v>
      </c>
      <c r="D26" s="106" t="s">
        <v>64</v>
      </c>
      <c r="E26" s="10">
        <v>8.99</v>
      </c>
      <c r="F26" s="48"/>
      <c r="G26" s="54" t="s">
        <v>16</v>
      </c>
      <c r="H26" s="71" t="s">
        <v>88</v>
      </c>
      <c r="I26" s="105" t="s">
        <v>71</v>
      </c>
      <c r="J26" s="107" t="s">
        <v>82</v>
      </c>
      <c r="K26" s="4">
        <v>11.31</v>
      </c>
    </row>
    <row r="27" spans="1:11">
      <c r="A27" s="53" t="s">
        <v>17</v>
      </c>
      <c r="B27" s="71" t="s">
        <v>86</v>
      </c>
      <c r="C27" s="105" t="s">
        <v>71</v>
      </c>
      <c r="D27" s="107" t="s">
        <v>82</v>
      </c>
      <c r="E27" s="10">
        <v>8.9499999999999993</v>
      </c>
      <c r="F27" s="48"/>
      <c r="G27" s="54" t="s">
        <v>17</v>
      </c>
      <c r="H27" s="71" t="s">
        <v>117</v>
      </c>
      <c r="I27" s="105" t="s">
        <v>71</v>
      </c>
      <c r="J27" s="107" t="s">
        <v>111</v>
      </c>
      <c r="K27" s="10">
        <v>10.6</v>
      </c>
    </row>
    <row r="28" spans="1:11">
      <c r="A28" s="53" t="s">
        <v>18</v>
      </c>
      <c r="B28" s="71" t="s">
        <v>67</v>
      </c>
      <c r="C28" s="105" t="s">
        <v>69</v>
      </c>
      <c r="D28" s="106" t="s">
        <v>64</v>
      </c>
      <c r="E28" s="10">
        <v>8.86</v>
      </c>
      <c r="F28" s="48"/>
      <c r="G28" s="54" t="s">
        <v>18</v>
      </c>
      <c r="H28" s="71" t="s">
        <v>107</v>
      </c>
      <c r="I28" s="105" t="s">
        <v>69</v>
      </c>
      <c r="J28" s="106" t="s">
        <v>100</v>
      </c>
      <c r="K28" s="10">
        <v>10.039999999999999</v>
      </c>
    </row>
    <row r="29" spans="1:11">
      <c r="A29" s="138" t="s">
        <v>19</v>
      </c>
      <c r="B29" s="71" t="s">
        <v>115</v>
      </c>
      <c r="C29" s="105" t="s">
        <v>68</v>
      </c>
      <c r="D29" s="106" t="s">
        <v>111</v>
      </c>
      <c r="E29" s="10">
        <v>8.6999999999999993</v>
      </c>
      <c r="F29" s="48"/>
      <c r="G29" s="54" t="s">
        <v>19</v>
      </c>
      <c r="H29" s="9" t="s">
        <v>72</v>
      </c>
      <c r="I29" s="105" t="s">
        <v>69</v>
      </c>
      <c r="J29" s="107" t="s">
        <v>64</v>
      </c>
      <c r="K29" s="10">
        <v>9.6999999999999993</v>
      </c>
    </row>
    <row r="30" spans="1:11">
      <c r="A30" s="138" t="s">
        <v>20</v>
      </c>
      <c r="B30" s="71" t="s">
        <v>124</v>
      </c>
      <c r="C30" s="104" t="s">
        <v>68</v>
      </c>
      <c r="D30" s="106" t="s">
        <v>121</v>
      </c>
      <c r="E30" s="10">
        <v>8.6300000000000008</v>
      </c>
      <c r="F30" s="48"/>
      <c r="G30" s="54" t="s">
        <v>20</v>
      </c>
      <c r="H30" s="71" t="s">
        <v>97</v>
      </c>
      <c r="I30" s="105" t="s">
        <v>71</v>
      </c>
      <c r="J30" s="107" t="s">
        <v>91</v>
      </c>
      <c r="K30" s="4">
        <v>9.51</v>
      </c>
    </row>
    <row r="31" spans="1:11">
      <c r="A31" s="53" t="s">
        <v>21</v>
      </c>
      <c r="B31" s="71" t="s">
        <v>116</v>
      </c>
      <c r="C31" s="105" t="s">
        <v>69</v>
      </c>
      <c r="D31" s="106" t="s">
        <v>111</v>
      </c>
      <c r="E31" s="10">
        <v>8.16</v>
      </c>
      <c r="F31" s="48"/>
      <c r="G31" s="54" t="s">
        <v>21</v>
      </c>
      <c r="H31" s="71" t="s">
        <v>126</v>
      </c>
      <c r="I31" s="105" t="s">
        <v>71</v>
      </c>
      <c r="J31" s="106" t="s">
        <v>119</v>
      </c>
      <c r="K31" s="10">
        <v>8.8800000000000008</v>
      </c>
    </row>
    <row r="32" spans="1:11">
      <c r="A32" s="159" t="s">
        <v>22</v>
      </c>
      <c r="B32" s="9" t="s">
        <v>79</v>
      </c>
      <c r="C32" s="105" t="s">
        <v>71</v>
      </c>
      <c r="D32" s="106" t="s">
        <v>119</v>
      </c>
      <c r="E32" s="10">
        <v>7.78</v>
      </c>
      <c r="F32" s="48"/>
      <c r="G32" s="54" t="s">
        <v>22</v>
      </c>
      <c r="H32" s="71" t="s">
        <v>89</v>
      </c>
      <c r="I32" s="105" t="s">
        <v>71</v>
      </c>
      <c r="J32" s="107" t="s">
        <v>82</v>
      </c>
      <c r="K32" s="10">
        <v>8.7799999999999994</v>
      </c>
    </row>
    <row r="33" spans="1:11">
      <c r="A33" s="158"/>
      <c r="B33" s="71" t="s">
        <v>96</v>
      </c>
      <c r="C33" s="105" t="s">
        <v>68</v>
      </c>
      <c r="D33" s="107" t="s">
        <v>91</v>
      </c>
      <c r="E33" s="4">
        <v>7.78</v>
      </c>
      <c r="F33" s="48"/>
      <c r="G33" s="54" t="s">
        <v>23</v>
      </c>
      <c r="H33" s="71" t="s">
        <v>106</v>
      </c>
      <c r="I33" s="105" t="s">
        <v>68</v>
      </c>
      <c r="J33" s="106" t="s">
        <v>100</v>
      </c>
      <c r="K33" s="10">
        <v>8.5</v>
      </c>
    </row>
    <row r="34" spans="1:11">
      <c r="A34" s="53" t="s">
        <v>24</v>
      </c>
      <c r="B34" s="71" t="s">
        <v>87</v>
      </c>
      <c r="C34" s="116" t="s">
        <v>71</v>
      </c>
      <c r="D34" s="107" t="s">
        <v>82</v>
      </c>
      <c r="E34" s="10">
        <v>7.51</v>
      </c>
      <c r="F34" s="48"/>
      <c r="G34" s="54" t="s">
        <v>24</v>
      </c>
      <c r="H34" s="122" t="s">
        <v>118</v>
      </c>
      <c r="I34" s="128" t="s">
        <v>71</v>
      </c>
      <c r="J34" s="129" t="s">
        <v>111</v>
      </c>
      <c r="K34" s="124">
        <v>7.2</v>
      </c>
    </row>
    <row r="35" spans="1:11">
      <c r="A35" s="53" t="s">
        <v>25</v>
      </c>
      <c r="B35" s="122" t="s">
        <v>110</v>
      </c>
      <c r="C35" s="128" t="s">
        <v>68</v>
      </c>
      <c r="D35" s="106" t="s">
        <v>109</v>
      </c>
      <c r="E35" s="124">
        <v>7.46</v>
      </c>
      <c r="F35" s="48"/>
      <c r="G35" s="54"/>
      <c r="H35" s="140"/>
      <c r="I35" s="141"/>
      <c r="J35" s="142"/>
      <c r="K35" s="143"/>
    </row>
    <row r="36" spans="1:11">
      <c r="A36" s="53" t="s">
        <v>26</v>
      </c>
      <c r="B36" s="71" t="s">
        <v>80</v>
      </c>
      <c r="C36" s="116" t="s">
        <v>68</v>
      </c>
      <c r="D36" s="106" t="s">
        <v>119</v>
      </c>
      <c r="E36" s="10">
        <v>7.21</v>
      </c>
      <c r="F36" s="48"/>
      <c r="G36" s="54"/>
      <c r="H36" s="125"/>
      <c r="I36" s="130"/>
      <c r="J36" s="56"/>
      <c r="K36" s="79"/>
    </row>
    <row r="37" spans="1:11">
      <c r="A37" s="53" t="s">
        <v>27</v>
      </c>
      <c r="B37" s="9" t="s">
        <v>108</v>
      </c>
      <c r="C37" s="105" t="s">
        <v>71</v>
      </c>
      <c r="D37" s="106" t="s">
        <v>109</v>
      </c>
      <c r="E37" s="124">
        <v>7.08</v>
      </c>
      <c r="F37" s="48"/>
      <c r="G37" s="54"/>
      <c r="H37" s="125"/>
      <c r="I37" s="130"/>
      <c r="J37" s="126"/>
      <c r="K37" s="79"/>
    </row>
    <row r="38" spans="1:11">
      <c r="A38" s="53" t="s">
        <v>28</v>
      </c>
      <c r="B38" s="71" t="s">
        <v>95</v>
      </c>
      <c r="C38" s="105" t="s">
        <v>68</v>
      </c>
      <c r="D38" s="107" t="s">
        <v>91</v>
      </c>
      <c r="E38" s="10">
        <v>6.09</v>
      </c>
      <c r="F38" s="48"/>
      <c r="G38" s="54"/>
      <c r="H38" s="27"/>
      <c r="I38" s="27"/>
      <c r="J38" s="27"/>
      <c r="K38" s="55"/>
    </row>
    <row r="39" spans="1:11">
      <c r="A39" s="53" t="s">
        <v>29</v>
      </c>
      <c r="B39" s="71" t="s">
        <v>125</v>
      </c>
      <c r="C39" s="104" t="s">
        <v>68</v>
      </c>
      <c r="D39" s="106" t="s">
        <v>121</v>
      </c>
      <c r="E39" s="10">
        <v>5.41</v>
      </c>
      <c r="F39" s="48"/>
      <c r="G39" s="54"/>
      <c r="H39" s="27"/>
      <c r="I39" s="27"/>
      <c r="J39" s="27"/>
      <c r="K39" s="55"/>
    </row>
    <row r="40" spans="1:11">
      <c r="A40" s="53"/>
      <c r="B40" s="27"/>
      <c r="C40" s="27"/>
      <c r="D40" s="27"/>
      <c r="E40" s="61"/>
      <c r="G40" s="54"/>
      <c r="H40" s="27"/>
      <c r="I40" s="27"/>
      <c r="J40" s="27"/>
      <c r="K40" s="55"/>
    </row>
    <row r="41" spans="1:11">
      <c r="A41" s="53"/>
      <c r="G41" s="54"/>
      <c r="H41" s="27"/>
      <c r="I41" s="27"/>
      <c r="J41" s="27"/>
      <c r="K41" s="55"/>
    </row>
  </sheetData>
  <sortState ref="H24:K34">
    <sortCondition descending="1" ref="K24:K34"/>
  </sortState>
  <mergeCells count="1">
    <mergeCell ref="A32:A33"/>
  </mergeCells>
  <phoneticPr fontId="14" type="noConversion"/>
  <pageMargins left="0.22" right="0.5" top="0.54" bottom="0.21" header="0.26" footer="0.18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2:N116"/>
  <sheetViews>
    <sheetView tabSelected="1" topLeftCell="A76" workbookViewId="0">
      <selection activeCell="Q73" sqref="Q73"/>
    </sheetView>
  </sheetViews>
  <sheetFormatPr defaultRowHeight="12.75"/>
  <cols>
    <col min="1" max="1" width="8.42578125" customWidth="1"/>
    <col min="2" max="2" width="17.85546875" customWidth="1"/>
    <col min="3" max="3" width="20" customWidth="1"/>
    <col min="4" max="4" width="5.140625" customWidth="1"/>
    <col min="5" max="5" width="5" customWidth="1"/>
  </cols>
  <sheetData>
    <row r="2" spans="1:14" ht="19.5">
      <c r="A2" s="30"/>
      <c r="B2" s="30"/>
      <c r="C2" s="165" t="s">
        <v>59</v>
      </c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1:14" ht="13.5" thickBot="1">
      <c r="A3" s="31" t="s">
        <v>36</v>
      </c>
      <c r="B3" s="32"/>
      <c r="C3" s="33" t="s">
        <v>37</v>
      </c>
      <c r="D3" s="33" t="s">
        <v>1</v>
      </c>
      <c r="E3" s="33" t="s">
        <v>2</v>
      </c>
      <c r="F3" s="20" t="s">
        <v>4</v>
      </c>
      <c r="G3" s="33" t="s">
        <v>5</v>
      </c>
      <c r="H3" s="34" t="s">
        <v>6</v>
      </c>
      <c r="I3" s="33" t="s">
        <v>7</v>
      </c>
      <c r="J3" s="34" t="s">
        <v>8</v>
      </c>
      <c r="K3" s="33" t="s">
        <v>9</v>
      </c>
      <c r="L3" s="34" t="s">
        <v>10</v>
      </c>
      <c r="M3" s="33" t="s">
        <v>11</v>
      </c>
      <c r="N3" s="34" t="s">
        <v>12</v>
      </c>
    </row>
    <row r="4" spans="1:14" ht="23.25" thickBot="1">
      <c r="A4" s="160" t="s">
        <v>13</v>
      </c>
      <c r="B4" s="35">
        <f>SUM(F5:F12)</f>
        <v>14682</v>
      </c>
      <c r="C4" s="162" t="s">
        <v>57</v>
      </c>
      <c r="D4" s="163"/>
      <c r="E4" s="163"/>
      <c r="F4" s="93"/>
      <c r="G4" s="92"/>
      <c r="H4" s="37"/>
      <c r="I4" s="38"/>
      <c r="J4" s="39"/>
      <c r="K4" s="38"/>
      <c r="L4" s="39"/>
      <c r="M4" s="38"/>
      <c r="N4" s="39"/>
    </row>
    <row r="5" spans="1:14">
      <c r="A5" s="161"/>
      <c r="B5" s="40"/>
      <c r="C5" s="71" t="s">
        <v>65</v>
      </c>
      <c r="D5" s="104" t="s">
        <v>63</v>
      </c>
      <c r="E5" s="91" t="s">
        <v>14</v>
      </c>
      <c r="F5" s="3">
        <f t="shared" ref="F5:F12" si="0">H5+J5+L5+N5</f>
        <v>1580</v>
      </c>
      <c r="G5" s="45">
        <v>6.13</v>
      </c>
      <c r="H5" s="5">
        <f>IF( AND(G5&gt;4.5),ROUNDDOWN(74.755*(9-G5)^1.81,0),0)</f>
        <v>503</v>
      </c>
      <c r="I5" s="4">
        <v>5.25</v>
      </c>
      <c r="J5" s="5">
        <f>IF( AND(I5&gt;1.5),ROUNDDOWN(56.0211*(I5-1.5)^1.05,0),0)</f>
        <v>224</v>
      </c>
      <c r="K5" s="12">
        <v>455</v>
      </c>
      <c r="L5" s="5">
        <f>IF( AND(K5&gt;210),ROUNDDOWN(0.188807*(K5-210)^1.41,0),0)</f>
        <v>441</v>
      </c>
      <c r="M5" s="41">
        <v>130</v>
      </c>
      <c r="N5" s="5">
        <f>IF( AND(M5&gt;75),ROUNDDOWN(1.84523*(M5-75)^1.35,0),0)</f>
        <v>412</v>
      </c>
    </row>
    <row r="6" spans="1:14">
      <c r="A6" s="161"/>
      <c r="B6" s="40"/>
      <c r="C6" s="9" t="s">
        <v>62</v>
      </c>
      <c r="D6" s="104" t="s">
        <v>63</v>
      </c>
      <c r="E6" s="91" t="s">
        <v>14</v>
      </c>
      <c r="F6" s="3">
        <f t="shared" si="0"/>
        <v>1794</v>
      </c>
      <c r="G6" s="45">
        <v>6.23</v>
      </c>
      <c r="H6" s="5">
        <f>IF( AND(G6&gt;4.5),ROUNDDOWN(74.755*(9-G6)^1.81,0),0)</f>
        <v>472</v>
      </c>
      <c r="I6" s="4">
        <v>6.42</v>
      </c>
      <c r="J6" s="5">
        <f>IF( AND(I6&gt;1.5),ROUNDDOWN(56.0211*(I6-1.5)^1.05,0),0)</f>
        <v>298</v>
      </c>
      <c r="K6" s="12">
        <v>464</v>
      </c>
      <c r="L6" s="5">
        <f>IF( AND(K6&gt;210),ROUNDDOWN(0.188807*(K6-210)^1.41,0),0)</f>
        <v>464</v>
      </c>
      <c r="M6" s="41">
        <v>144</v>
      </c>
      <c r="N6" s="5">
        <f>IF( AND(M6&gt;75),ROUNDDOWN(1.84523*(M6-75)^1.35,0),0)</f>
        <v>560</v>
      </c>
    </row>
    <row r="7" spans="1:14">
      <c r="A7" s="161"/>
      <c r="B7" s="40"/>
      <c r="C7" s="71" t="s">
        <v>66</v>
      </c>
      <c r="D7" s="104" t="s">
        <v>63</v>
      </c>
      <c r="E7" s="91" t="s">
        <v>31</v>
      </c>
      <c r="F7" s="3">
        <f t="shared" si="0"/>
        <v>1667</v>
      </c>
      <c r="G7" s="45">
        <v>5.87</v>
      </c>
      <c r="H7" s="5">
        <f>IF( AND(G7&gt;4.5),ROUNDDOWN(84.3421*(8.5-G7)^1.81,0),0)</f>
        <v>485</v>
      </c>
      <c r="I7" s="4">
        <v>9.5</v>
      </c>
      <c r="J7" s="5">
        <f>IF( AND(I7&gt;1.5),ROUNDDOWN(51.39*(I7-1.5)^1.05,0),0)</f>
        <v>456</v>
      </c>
      <c r="K7" s="12">
        <v>531</v>
      </c>
      <c r="L7" s="5">
        <f>IF( AND(K7&gt;220),ROUNDDOWN(0.14354*(K7-220)^1.4,0),0)</f>
        <v>443</v>
      </c>
      <c r="M7" s="41">
        <v>135</v>
      </c>
      <c r="N7" s="5">
        <f>IF( AND(M7&gt;75),ROUNDDOWN(0.8465*(M7-75)^1.42,0),0)</f>
        <v>283</v>
      </c>
    </row>
    <row r="8" spans="1:14">
      <c r="A8" s="161"/>
      <c r="B8" s="40"/>
      <c r="C8" s="71" t="s">
        <v>131</v>
      </c>
      <c r="D8" s="104" t="s">
        <v>68</v>
      </c>
      <c r="E8" s="91" t="s">
        <v>31</v>
      </c>
      <c r="F8" s="3">
        <f t="shared" si="0"/>
        <v>1821</v>
      </c>
      <c r="G8" s="45">
        <v>5.72</v>
      </c>
      <c r="H8" s="5">
        <f>IF( AND(G8&gt;4.5),ROUNDDOWN(84.3421*(8.5-G8)^1.81,0),0)</f>
        <v>536</v>
      </c>
      <c r="I8" s="4">
        <v>11.19</v>
      </c>
      <c r="J8" s="5">
        <f>IF( AND(I8&gt;1.5),ROUNDDOWN(51.39*(I8-1.5)^1.05,0),0)</f>
        <v>557</v>
      </c>
      <c r="K8" s="12">
        <v>515</v>
      </c>
      <c r="L8" s="5">
        <f>IF( AND(K8&gt;220),ROUNDDOWN(0.14354*(K8-220)^1.4,0),0)</f>
        <v>411</v>
      </c>
      <c r="M8" s="41">
        <v>140</v>
      </c>
      <c r="N8" s="5">
        <f>IF( AND(M8&gt;75),ROUNDDOWN(0.8465*(M8-75)^1.42,0),0)</f>
        <v>317</v>
      </c>
    </row>
    <row r="9" spans="1:14">
      <c r="A9" s="40"/>
      <c r="B9" s="40"/>
      <c r="C9" s="71" t="s">
        <v>70</v>
      </c>
      <c r="D9" s="105" t="s">
        <v>71</v>
      </c>
      <c r="E9" s="91" t="s">
        <v>33</v>
      </c>
      <c r="F9" s="3">
        <f t="shared" si="0"/>
        <v>2093</v>
      </c>
      <c r="G9" s="45">
        <v>6</v>
      </c>
      <c r="H9" s="5">
        <f>IF( AND(G9&gt;4.5),ROUNDDOWN(74.755*(9-G9)^1.81,0),0)</f>
        <v>546</v>
      </c>
      <c r="I9" s="4">
        <v>8.99</v>
      </c>
      <c r="J9" s="5">
        <f>IF( AND(I9&gt;1.5),ROUNDDOWN(56.0211*(I9-1.5)^1.05,0),0)</f>
        <v>464</v>
      </c>
      <c r="K9" s="12">
        <v>470</v>
      </c>
      <c r="L9" s="5">
        <f>IF( AND(K9&gt;210),ROUNDDOWN(0.188807*(K9-210)^1.41,0),0)</f>
        <v>479</v>
      </c>
      <c r="M9" s="41">
        <v>148</v>
      </c>
      <c r="N9" s="5">
        <f>IF( AND(M9&gt;75),ROUNDDOWN(1.84523*(M9-75)^1.35,0),0)</f>
        <v>604</v>
      </c>
    </row>
    <row r="10" spans="1:14">
      <c r="A10" s="42"/>
      <c r="B10" s="42"/>
      <c r="C10" s="71" t="s">
        <v>67</v>
      </c>
      <c r="D10" s="105" t="s">
        <v>69</v>
      </c>
      <c r="E10" s="91" t="s">
        <v>33</v>
      </c>
      <c r="F10" s="3">
        <f t="shared" si="0"/>
        <v>1937</v>
      </c>
      <c r="G10" s="45">
        <v>6.26</v>
      </c>
      <c r="H10" s="5">
        <f>IF( AND(G10&gt;4.5),ROUNDDOWN(74.755*(9-G10)^1.81,0),0)</f>
        <v>463</v>
      </c>
      <c r="I10" s="4">
        <v>8.86</v>
      </c>
      <c r="J10" s="5">
        <f>IF( AND(I10&gt;1.5),ROUNDDOWN(56.0211*(I10-1.5)^1.05,0),0)</f>
        <v>455</v>
      </c>
      <c r="K10" s="12">
        <v>479</v>
      </c>
      <c r="L10" s="5">
        <f>IF( AND(K10&gt;210),ROUNDDOWN(0.188807*(K10-210)^1.41,0),0)</f>
        <v>503</v>
      </c>
      <c r="M10" s="41">
        <v>140</v>
      </c>
      <c r="N10" s="5">
        <f>IF( AND(M10&gt;75),ROUNDDOWN(1.84523*(M10-75)^1.35,0),0)</f>
        <v>516</v>
      </c>
    </row>
    <row r="11" spans="1:14">
      <c r="A11" s="42"/>
      <c r="B11" s="42"/>
      <c r="C11" s="9" t="s">
        <v>72</v>
      </c>
      <c r="D11" s="105" t="s">
        <v>69</v>
      </c>
      <c r="E11" s="91" t="s">
        <v>35</v>
      </c>
      <c r="F11" s="3">
        <f t="shared" si="0"/>
        <v>1957</v>
      </c>
      <c r="G11" s="45">
        <v>5.63</v>
      </c>
      <c r="H11" s="5">
        <f>IF( AND(G11&gt;4.5),ROUNDDOWN(84.3421*(8.5-G11)^1.81,0),0)</f>
        <v>568</v>
      </c>
      <c r="I11" s="4">
        <v>9.6999999999999993</v>
      </c>
      <c r="J11" s="5">
        <f>IF( AND(I11&gt;1.5),ROUNDDOWN(51.39*(I11-1.5)^1.05,0),0)</f>
        <v>468</v>
      </c>
      <c r="K11" s="12">
        <v>518</v>
      </c>
      <c r="L11" s="5">
        <f>IF( AND(K11&gt;220),ROUNDDOWN(0.14354*(K11-220)^1.4,0),0)</f>
        <v>417</v>
      </c>
      <c r="M11" s="41">
        <v>165</v>
      </c>
      <c r="N11" s="5">
        <f>IF( AND(M11&gt;75),ROUNDDOWN(0.8465*(M11-75)^1.42,0),0)</f>
        <v>504</v>
      </c>
    </row>
    <row r="12" spans="1:14">
      <c r="A12" s="42"/>
      <c r="B12" s="42"/>
      <c r="C12" s="71" t="s">
        <v>73</v>
      </c>
      <c r="D12" s="105" t="s">
        <v>71</v>
      </c>
      <c r="E12" s="91" t="s">
        <v>35</v>
      </c>
      <c r="F12" s="3">
        <f t="shared" si="0"/>
        <v>1833</v>
      </c>
      <c r="G12" s="45">
        <v>5.85</v>
      </c>
      <c r="H12" s="5">
        <f>IF( AND(G12&gt;4.5),ROUNDDOWN(84.3421*(8.5-G12)^1.81,0),0)</f>
        <v>492</v>
      </c>
      <c r="I12" s="4">
        <v>11.76</v>
      </c>
      <c r="J12" s="5">
        <f>IF( AND(I12&gt;1.5),ROUNDDOWN(51.39*(I12-1.5)^1.05,0),0)</f>
        <v>592</v>
      </c>
      <c r="K12" s="12">
        <v>488</v>
      </c>
      <c r="L12" s="5">
        <f>IF( AND(K12&gt;220),ROUNDDOWN(0.14354*(K12-220)^1.4,0),0)</f>
        <v>360</v>
      </c>
      <c r="M12" s="41">
        <v>150</v>
      </c>
      <c r="N12" s="5">
        <f>IF( AND(M12&gt;75),ROUNDDOWN(0.8465*(M12-75)^1.42,0),0)</f>
        <v>389</v>
      </c>
    </row>
    <row r="16" spans="1:14" ht="13.5" thickBot="1">
      <c r="A16" s="31" t="s">
        <v>36</v>
      </c>
      <c r="B16" s="32"/>
      <c r="C16" s="33" t="s">
        <v>37</v>
      </c>
      <c r="D16" s="33" t="s">
        <v>1</v>
      </c>
      <c r="E16" s="33" t="s">
        <v>2</v>
      </c>
      <c r="F16" s="20" t="s">
        <v>4</v>
      </c>
      <c r="G16" s="33" t="s">
        <v>5</v>
      </c>
      <c r="H16" s="34" t="s">
        <v>6</v>
      </c>
      <c r="I16" s="33" t="s">
        <v>7</v>
      </c>
      <c r="J16" s="34" t="s">
        <v>8</v>
      </c>
      <c r="K16" s="33" t="s">
        <v>9</v>
      </c>
      <c r="L16" s="34" t="s">
        <v>10</v>
      </c>
      <c r="M16" s="33" t="s">
        <v>11</v>
      </c>
      <c r="N16" s="34" t="s">
        <v>12</v>
      </c>
    </row>
    <row r="17" spans="1:14" ht="23.25" thickBot="1">
      <c r="A17" s="160" t="s">
        <v>19</v>
      </c>
      <c r="B17" s="35">
        <f>SUM(F18:F25)</f>
        <v>10904</v>
      </c>
      <c r="C17" s="167" t="s">
        <v>127</v>
      </c>
      <c r="D17" s="168"/>
      <c r="E17" s="168"/>
      <c r="F17" s="93"/>
      <c r="G17" s="92"/>
      <c r="H17" s="37"/>
      <c r="I17" s="38"/>
      <c r="J17" s="39"/>
      <c r="K17" s="38"/>
      <c r="L17" s="39"/>
      <c r="M17" s="38"/>
      <c r="N17" s="39"/>
    </row>
    <row r="18" spans="1:14">
      <c r="A18" s="161"/>
      <c r="B18" s="40"/>
      <c r="C18" s="71" t="s">
        <v>75</v>
      </c>
      <c r="D18" s="104" t="s">
        <v>68</v>
      </c>
      <c r="E18" s="91" t="s">
        <v>14</v>
      </c>
      <c r="F18" s="3">
        <f>H18+J18+L18+N18</f>
        <v>1511</v>
      </c>
      <c r="G18" s="45">
        <v>6.15</v>
      </c>
      <c r="H18" s="5">
        <f>IF( AND(G18&gt;4.5),ROUNDDOWN(74.755*(9-G18)^1.81,0),0)</f>
        <v>497</v>
      </c>
      <c r="I18" s="4">
        <v>6.21</v>
      </c>
      <c r="J18" s="5">
        <f>IF( AND(I18&gt;1.5),ROUNDDOWN(56.0211*(I18-1.5)^1.05,0),0)</f>
        <v>285</v>
      </c>
      <c r="K18" s="12">
        <v>425</v>
      </c>
      <c r="L18" s="5">
        <f>IF( AND(K18&gt;210),ROUNDDOWN(0.188807*(K18-210)^1.41,0),0)</f>
        <v>367</v>
      </c>
      <c r="M18" s="41">
        <v>125</v>
      </c>
      <c r="N18" s="5">
        <f>IF( AND(M18&gt;75),ROUNDDOWN(1.84523*(M18-75)^1.35,0),0)</f>
        <v>362</v>
      </c>
    </row>
    <row r="19" spans="1:14">
      <c r="A19" s="161"/>
      <c r="B19" s="40"/>
      <c r="C19" s="71" t="s">
        <v>74</v>
      </c>
      <c r="D19" s="104" t="s">
        <v>63</v>
      </c>
      <c r="E19" s="91" t="s">
        <v>14</v>
      </c>
      <c r="F19" s="3">
        <f t="shared" ref="F19:F25" si="1">H19+J19+L19+N19</f>
        <v>1675</v>
      </c>
      <c r="G19" s="45">
        <v>6.18</v>
      </c>
      <c r="H19" s="5">
        <f>IF( AND(G19&gt;4.5),ROUNDDOWN(74.755*(9-G19)^1.81,0),0)</f>
        <v>488</v>
      </c>
      <c r="I19" s="4">
        <v>8.48</v>
      </c>
      <c r="J19" s="5">
        <f>IF( AND(I19&gt;1.5),ROUNDDOWN(56.0211*(I19-1.5)^1.05,0),0)</f>
        <v>430</v>
      </c>
      <c r="K19" s="12">
        <v>416</v>
      </c>
      <c r="L19" s="5">
        <f>IF( AND(K19&gt;210),ROUNDDOWN(0.188807*(K19-210)^1.41,0),0)</f>
        <v>345</v>
      </c>
      <c r="M19" s="41">
        <v>130</v>
      </c>
      <c r="N19" s="5">
        <f>IF( AND(M19&gt;75),ROUNDDOWN(1.84523*(M19-75)^1.35,0),0)</f>
        <v>412</v>
      </c>
    </row>
    <row r="20" spans="1:14">
      <c r="A20" s="161"/>
      <c r="B20" s="40"/>
      <c r="C20" s="71" t="s">
        <v>78</v>
      </c>
      <c r="D20" s="104" t="s">
        <v>63</v>
      </c>
      <c r="E20" s="91" t="s">
        <v>31</v>
      </c>
      <c r="F20" s="3">
        <f t="shared" si="1"/>
        <v>943</v>
      </c>
      <c r="G20" s="45">
        <v>6.39</v>
      </c>
      <c r="H20" s="5">
        <f>IF( AND(G20&gt;4.5),ROUNDDOWN(84.3421*(8.5-G20)^1.81,0),0)</f>
        <v>325</v>
      </c>
      <c r="I20" s="4">
        <v>5.55</v>
      </c>
      <c r="J20" s="5">
        <f>IF( AND(I20&gt;1.5),ROUNDDOWN(51.39*(I20-1.5)^1.05,0),0)</f>
        <v>223</v>
      </c>
      <c r="K20" s="12">
        <v>382</v>
      </c>
      <c r="L20" s="5">
        <f>IF( AND(K20&gt;220),ROUNDDOWN(0.14354*(K20-220)^1.4,0),0)</f>
        <v>177</v>
      </c>
      <c r="M20" s="41">
        <v>125</v>
      </c>
      <c r="N20" s="5">
        <f>IF( AND(M20&gt;75),ROUNDDOWN(0.8465*(M20-75)^1.42,0),0)</f>
        <v>218</v>
      </c>
    </row>
    <row r="21" spans="1:14">
      <c r="A21" s="161"/>
      <c r="B21" s="40"/>
      <c r="C21" s="71" t="s">
        <v>129</v>
      </c>
      <c r="D21" s="104" t="s">
        <v>63</v>
      </c>
      <c r="E21" s="91" t="s">
        <v>31</v>
      </c>
      <c r="F21" s="3">
        <f t="shared" si="1"/>
        <v>1275</v>
      </c>
      <c r="G21" s="45">
        <v>5.99</v>
      </c>
      <c r="H21" s="5">
        <f>IF( AND(G21&gt;4.5),ROUNDDOWN(84.3421*(8.5-G21)^1.81,0),0)</f>
        <v>446</v>
      </c>
      <c r="I21" s="4">
        <v>6.01</v>
      </c>
      <c r="J21" s="5">
        <f>IF( AND(I21&gt;1.5),ROUNDDOWN(51.39*(I21-1.5)^1.05,0),0)</f>
        <v>249</v>
      </c>
      <c r="K21" s="12">
        <v>472</v>
      </c>
      <c r="L21" s="5">
        <f>IF( AND(K21&gt;220),ROUNDDOWN(0.14354*(K21-220)^1.4,0),0)</f>
        <v>330</v>
      </c>
      <c r="M21" s="41">
        <v>130</v>
      </c>
      <c r="N21" s="5">
        <f>IF( AND(M21&gt;75),ROUNDDOWN(0.8465*(M21-75)^1.42,0),0)</f>
        <v>250</v>
      </c>
    </row>
    <row r="22" spans="1:14">
      <c r="A22" s="40"/>
      <c r="B22" s="40"/>
      <c r="C22" s="9" t="s">
        <v>79</v>
      </c>
      <c r="D22" s="105" t="s">
        <v>71</v>
      </c>
      <c r="E22" s="91" t="s">
        <v>33</v>
      </c>
      <c r="F22" s="3">
        <f t="shared" si="1"/>
        <v>2031</v>
      </c>
      <c r="G22" s="45">
        <v>5.89</v>
      </c>
      <c r="H22" s="5">
        <f>IF( AND(G22&gt;4.5),ROUNDDOWN(74.755*(9-G22)^1.81,0),0)</f>
        <v>582</v>
      </c>
      <c r="I22" s="4">
        <v>7.78</v>
      </c>
      <c r="J22" s="5">
        <f>IF( AND(I22&gt;1.5),ROUNDDOWN(56.0211*(I22-1.5)^1.05,0),0)</f>
        <v>385</v>
      </c>
      <c r="K22" s="12">
        <v>496</v>
      </c>
      <c r="L22" s="5">
        <f>IF( AND(K22&gt;210),ROUNDDOWN(0.188807*(K22-210)^1.41,0),0)</f>
        <v>548</v>
      </c>
      <c r="M22" s="41">
        <v>140</v>
      </c>
      <c r="N22" s="5">
        <f>IF( AND(M22&gt;75),ROUNDDOWN(1.84523*(M22-75)^1.35,0),0)</f>
        <v>516</v>
      </c>
    </row>
    <row r="23" spans="1:14">
      <c r="A23" s="42"/>
      <c r="B23" s="42"/>
      <c r="C23" s="71" t="s">
        <v>80</v>
      </c>
      <c r="D23" s="116" t="s">
        <v>68</v>
      </c>
      <c r="E23" s="91" t="s">
        <v>33</v>
      </c>
      <c r="F23" s="3">
        <f t="shared" si="1"/>
        <v>1722</v>
      </c>
      <c r="G23" s="45">
        <v>6.15</v>
      </c>
      <c r="H23" s="5">
        <f>IF( AND(G23&gt;4.5),ROUNDDOWN(74.755*(9-G23)^1.81,0),0)</f>
        <v>497</v>
      </c>
      <c r="I23" s="4">
        <v>7.21</v>
      </c>
      <c r="J23" s="5">
        <f>IF( AND(I23&gt;1.5),ROUNDDOWN(56.0211*(I23-1.5)^1.05,0),0)</f>
        <v>348</v>
      </c>
      <c r="K23" s="12">
        <v>444</v>
      </c>
      <c r="L23" s="5">
        <f>IF( AND(K23&gt;210),ROUNDDOWN(0.188807*(K23-210)^1.41,0),0)</f>
        <v>413</v>
      </c>
      <c r="M23" s="41">
        <v>135</v>
      </c>
      <c r="N23" s="5">
        <f>IF( AND(M23&gt;75),ROUNDDOWN(1.84523*(M23-75)^1.35,0),0)</f>
        <v>464</v>
      </c>
    </row>
    <row r="24" spans="1:14">
      <c r="A24" s="42"/>
      <c r="B24" s="42"/>
      <c r="C24" s="71" t="s">
        <v>126</v>
      </c>
      <c r="D24" s="105" t="s">
        <v>71</v>
      </c>
      <c r="E24" s="91" t="s">
        <v>35</v>
      </c>
      <c r="F24" s="3">
        <f t="shared" si="1"/>
        <v>1747</v>
      </c>
      <c r="G24" s="45">
        <v>5.74</v>
      </c>
      <c r="H24" s="5">
        <f>IF( AND(G24&gt;4.5),ROUNDDOWN(84.3421*(8.5-G24)^1.81,0),0)</f>
        <v>529</v>
      </c>
      <c r="I24" s="4">
        <v>8.8800000000000008</v>
      </c>
      <c r="J24" s="5">
        <f>IF( AND(I24&gt;1.5),ROUNDDOWN(51.39*(I24-1.5)^1.05,0),0)</f>
        <v>419</v>
      </c>
      <c r="K24" s="12">
        <v>495</v>
      </c>
      <c r="L24" s="5">
        <f>IF( AND(K24&gt;220),ROUNDDOWN(0.14354*(K24-220)^1.4,0),0)</f>
        <v>373</v>
      </c>
      <c r="M24" s="41">
        <v>155</v>
      </c>
      <c r="N24" s="5">
        <f>IF( AND(M24&gt;75),ROUNDDOWN(0.8465*(M24-75)^1.42,0),0)</f>
        <v>426</v>
      </c>
    </row>
    <row r="25" spans="1:14">
      <c r="A25" s="42"/>
      <c r="B25" s="42"/>
      <c r="C25" s="71"/>
      <c r="D25" s="105"/>
      <c r="E25" s="91" t="s">
        <v>35</v>
      </c>
      <c r="F25" s="3">
        <f t="shared" si="1"/>
        <v>0</v>
      </c>
      <c r="G25" s="45"/>
      <c r="H25" s="5">
        <f>IF( AND(G25&gt;4.5),ROUNDDOWN(84.3421*(8.5-G25)^1.81,0),0)</f>
        <v>0</v>
      </c>
      <c r="I25" s="4"/>
      <c r="J25" s="5">
        <f>IF( AND(I25&gt;1.5),ROUNDDOWN(51.39*(I25-1.5)^1.05,0),0)</f>
        <v>0</v>
      </c>
      <c r="K25" s="12"/>
      <c r="L25" s="5">
        <f>IF( AND(K25&gt;220),ROUNDDOWN(0.14354*(K25-220)^1.4,0),0)</f>
        <v>0</v>
      </c>
      <c r="M25" s="41"/>
      <c r="N25" s="5">
        <f>IF( AND(M25&gt;75),ROUNDDOWN(0.8465*(M25-75)^1.42,0),0)</f>
        <v>0</v>
      </c>
    </row>
    <row r="29" spans="1:14" ht="13.5" thickBot="1">
      <c r="A29" s="31" t="s">
        <v>36</v>
      </c>
      <c r="B29" s="32"/>
      <c r="C29" s="33" t="s">
        <v>37</v>
      </c>
      <c r="D29" s="33" t="s">
        <v>1</v>
      </c>
      <c r="E29" s="33" t="s">
        <v>2</v>
      </c>
      <c r="F29" s="20" t="s">
        <v>4</v>
      </c>
      <c r="G29" s="33" t="s">
        <v>5</v>
      </c>
      <c r="H29" s="34" t="s">
        <v>6</v>
      </c>
      <c r="I29" s="33" t="s">
        <v>7</v>
      </c>
      <c r="J29" s="34" t="s">
        <v>8</v>
      </c>
      <c r="K29" s="33" t="s">
        <v>9</v>
      </c>
      <c r="L29" s="34" t="s">
        <v>10</v>
      </c>
      <c r="M29" s="33" t="s">
        <v>11</v>
      </c>
      <c r="N29" s="34" t="s">
        <v>12</v>
      </c>
    </row>
    <row r="30" spans="1:14" ht="23.25" thickBot="1">
      <c r="A30" s="160" t="s">
        <v>16</v>
      </c>
      <c r="B30" s="35">
        <f>SUM(F31:F38)</f>
        <v>13814</v>
      </c>
      <c r="C30" s="162" t="s">
        <v>53</v>
      </c>
      <c r="D30" s="163"/>
      <c r="E30" s="163"/>
      <c r="F30" s="93"/>
      <c r="G30" s="92"/>
      <c r="H30" s="37"/>
      <c r="I30" s="38"/>
      <c r="J30" s="39"/>
      <c r="K30" s="38"/>
      <c r="L30" s="39"/>
      <c r="M30" s="38"/>
      <c r="N30" s="39"/>
    </row>
    <row r="31" spans="1:14">
      <c r="A31" s="161"/>
      <c r="B31" s="40"/>
      <c r="C31" s="9" t="s">
        <v>81</v>
      </c>
      <c r="D31" s="104" t="s">
        <v>68</v>
      </c>
      <c r="E31" s="91" t="s">
        <v>14</v>
      </c>
      <c r="F31" s="3">
        <f>H31+J31+L31+N31</f>
        <v>801</v>
      </c>
      <c r="G31" s="45">
        <v>6.2</v>
      </c>
      <c r="H31" s="5">
        <f>IF( AND(G31&gt;4.5),ROUNDDOWN(74.755*(9-G31)^1.81,0),0)</f>
        <v>481</v>
      </c>
      <c r="I31" s="4">
        <v>6.77</v>
      </c>
      <c r="J31" s="5">
        <f>IF( AND(I31&gt;1.5),ROUNDDOWN(56.0211*(I31-1.5)^1.05,0),0)</f>
        <v>320</v>
      </c>
      <c r="K31" s="12">
        <v>0</v>
      </c>
      <c r="L31" s="5">
        <f>IF( AND(K31&gt;210),ROUNDDOWN(0.188807*(K31-210)^1.41,0),0)</f>
        <v>0</v>
      </c>
      <c r="M31" s="13">
        <v>0</v>
      </c>
      <c r="N31" s="5">
        <f>IF( AND(M31&gt;75),ROUNDDOWN(1.84523*(M31-75)^1.35,0),0)</f>
        <v>0</v>
      </c>
    </row>
    <row r="32" spans="1:14">
      <c r="A32" s="161"/>
      <c r="B32" s="40"/>
      <c r="C32" s="71" t="s">
        <v>83</v>
      </c>
      <c r="D32" s="105" t="s">
        <v>63</v>
      </c>
      <c r="E32" s="91" t="s">
        <v>14</v>
      </c>
      <c r="F32" s="3">
        <f>H32+J32+L32+N32</f>
        <v>1455</v>
      </c>
      <c r="G32" s="45">
        <v>6.35</v>
      </c>
      <c r="H32" s="5">
        <f>IF( AND(G32&gt;4.5),ROUNDDOWN(74.755*(9-G32)^1.81,0),0)</f>
        <v>436</v>
      </c>
      <c r="I32" s="4">
        <v>6.05</v>
      </c>
      <c r="J32" s="5">
        <f>IF( AND(I32&gt;1.5),ROUNDDOWN(56.0211*(I32-1.5)^1.05,0),0)</f>
        <v>274</v>
      </c>
      <c r="K32" s="12">
        <v>411</v>
      </c>
      <c r="L32" s="5">
        <f>IF( AND(K32&gt;210),ROUNDDOWN(0.188807*(K32-210)^1.41,0),0)</f>
        <v>333</v>
      </c>
      <c r="M32" s="13">
        <v>130</v>
      </c>
      <c r="N32" s="5">
        <f>IF( AND(M32&gt;75),ROUNDDOWN(1.84523*(M32-75)^1.35,0),0)</f>
        <v>412</v>
      </c>
    </row>
    <row r="33" spans="1:14">
      <c r="A33" s="161"/>
      <c r="B33" s="40"/>
      <c r="C33" s="71" t="s">
        <v>84</v>
      </c>
      <c r="D33" s="104" t="s">
        <v>68</v>
      </c>
      <c r="E33" s="91" t="s">
        <v>31</v>
      </c>
      <c r="F33" s="3">
        <f t="shared" ref="F33:F38" si="2">H33+J33+L33+N33</f>
        <v>1716</v>
      </c>
      <c r="G33" s="45">
        <v>5.8</v>
      </c>
      <c r="H33" s="5">
        <f>IF( AND(G33&gt;4.5),ROUNDDOWN(84.3421*(8.5-G33)^1.81,0),0)</f>
        <v>509</v>
      </c>
      <c r="I33" s="4">
        <v>9.4600000000000009</v>
      </c>
      <c r="J33" s="5">
        <f>IF( AND(I33&gt;1.5),ROUNDDOWN(51.39*(I33-1.5)^1.05,0),0)</f>
        <v>453</v>
      </c>
      <c r="K33" s="12">
        <v>510</v>
      </c>
      <c r="L33" s="5">
        <f>IF( AND(K33&gt;220),ROUNDDOWN(0.14354*(K33-220)^1.4,0),0)</f>
        <v>402</v>
      </c>
      <c r="M33" s="13">
        <v>145</v>
      </c>
      <c r="N33" s="5">
        <f>IF( AND(M33&gt;75),ROUNDDOWN(0.8465*(M33-75)^1.42,0),0)</f>
        <v>352</v>
      </c>
    </row>
    <row r="34" spans="1:14">
      <c r="A34" s="161"/>
      <c r="B34" s="40"/>
      <c r="C34" s="71" t="s">
        <v>85</v>
      </c>
      <c r="D34" s="104" t="s">
        <v>68</v>
      </c>
      <c r="E34" s="91" t="s">
        <v>31</v>
      </c>
      <c r="F34" s="3">
        <f t="shared" si="2"/>
        <v>1523</v>
      </c>
      <c r="G34" s="45">
        <v>5.93</v>
      </c>
      <c r="H34" s="5">
        <f>IF( AND(G34&gt;4.5),ROUNDDOWN(84.3421*(8.5-G34)^1.81,0),0)</f>
        <v>465</v>
      </c>
      <c r="I34" s="4">
        <v>10.39</v>
      </c>
      <c r="J34" s="5">
        <f>IF( AND(I34&gt;1.5),ROUNDDOWN(51.39*(I34-1.5)^1.05,0),0)</f>
        <v>509</v>
      </c>
      <c r="K34" s="12">
        <v>455</v>
      </c>
      <c r="L34" s="5">
        <f>IF( AND(K34&gt;220),ROUNDDOWN(0.14354*(K34-220)^1.4,0),0)</f>
        <v>299</v>
      </c>
      <c r="M34" s="13">
        <v>130</v>
      </c>
      <c r="N34" s="5">
        <f>IF( AND(M34&gt;75),ROUNDDOWN(0.8465*(M34-75)^1.42,0),0)</f>
        <v>250</v>
      </c>
    </row>
    <row r="35" spans="1:14">
      <c r="A35" s="40"/>
      <c r="B35" s="40"/>
      <c r="C35" s="71" t="s">
        <v>87</v>
      </c>
      <c r="D35" s="116" t="s">
        <v>71</v>
      </c>
      <c r="E35" s="91" t="s">
        <v>33</v>
      </c>
      <c r="F35" s="3">
        <f t="shared" si="2"/>
        <v>2099</v>
      </c>
      <c r="G35" s="45">
        <v>5.96</v>
      </c>
      <c r="H35" s="5">
        <f>IF( AND(G35&gt;4.5),ROUNDDOWN(74.755*(9-G35)^1.81,0),0)</f>
        <v>559</v>
      </c>
      <c r="I35" s="4">
        <v>7.51</v>
      </c>
      <c r="J35" s="5">
        <f>IF( AND(I35&gt;1.5),ROUNDDOWN(56.0211*(I35-1.5)^1.05,0),0)</f>
        <v>368</v>
      </c>
      <c r="K35" s="12">
        <v>515</v>
      </c>
      <c r="L35" s="5">
        <f>IF( AND(K35&gt;210),ROUNDDOWN(0.188807*(K35-210)^1.41,0),0)</f>
        <v>601</v>
      </c>
      <c r="M35" s="13">
        <v>145</v>
      </c>
      <c r="N35" s="5">
        <f>IF( AND(M35&gt;75),ROUNDDOWN(1.84523*(M35-75)^1.35,0),0)</f>
        <v>571</v>
      </c>
    </row>
    <row r="36" spans="1:14">
      <c r="A36" s="42"/>
      <c r="B36" s="42"/>
      <c r="C36" s="71" t="s">
        <v>86</v>
      </c>
      <c r="D36" s="105" t="s">
        <v>71</v>
      </c>
      <c r="E36" s="91" t="s">
        <v>33</v>
      </c>
      <c r="F36" s="3">
        <f t="shared" si="2"/>
        <v>2055</v>
      </c>
      <c r="G36" s="45">
        <v>6.07</v>
      </c>
      <c r="H36" s="5">
        <f>IF( AND(G36&gt;4.5),ROUNDDOWN(74.755*(9-G36)^1.81,0),0)</f>
        <v>523</v>
      </c>
      <c r="I36" s="4">
        <v>8.9499999999999993</v>
      </c>
      <c r="J36" s="5">
        <f>IF( AND(I36&gt;1.5),ROUNDDOWN(56.0211*(I36-1.5)^1.05,0),0)</f>
        <v>461</v>
      </c>
      <c r="K36" s="12">
        <v>478</v>
      </c>
      <c r="L36" s="5">
        <f>IF( AND(K36&gt;210),ROUNDDOWN(0.188807*(K36-210)^1.41,0),0)</f>
        <v>500</v>
      </c>
      <c r="M36" s="13">
        <v>145</v>
      </c>
      <c r="N36" s="5">
        <f>IF( AND(M36&gt;75),ROUNDDOWN(1.84523*(M36-75)^1.35,0),0)</f>
        <v>571</v>
      </c>
    </row>
    <row r="37" spans="1:14">
      <c r="A37" s="42"/>
      <c r="B37" s="42"/>
      <c r="C37" s="71" t="s">
        <v>88</v>
      </c>
      <c r="D37" s="105" t="s">
        <v>71</v>
      </c>
      <c r="E37" s="91" t="s">
        <v>35</v>
      </c>
      <c r="F37" s="3">
        <f t="shared" si="2"/>
        <v>2253</v>
      </c>
      <c r="G37" s="45">
        <v>5.43</v>
      </c>
      <c r="H37" s="5">
        <f>IF( AND(G37&gt;4.5),ROUNDDOWN(84.3421*(8.5-G37)^1.81,0),0)</f>
        <v>642</v>
      </c>
      <c r="I37" s="4">
        <v>11.31</v>
      </c>
      <c r="J37" s="5">
        <f>IF( AND(I37&gt;1.5),ROUNDDOWN(51.39*(I37-1.5)^1.05,0),0)</f>
        <v>565</v>
      </c>
      <c r="K37" s="12">
        <v>598</v>
      </c>
      <c r="L37" s="5">
        <f>IF( AND(K37&gt;220),ROUNDDOWN(0.14354*(K37-220)^1.4,0),0)</f>
        <v>582</v>
      </c>
      <c r="M37" s="13">
        <v>160</v>
      </c>
      <c r="N37" s="5">
        <f>IF( AND(M37&gt;75),ROUNDDOWN(0.8465*(M37-75)^1.42,0),0)</f>
        <v>464</v>
      </c>
    </row>
    <row r="38" spans="1:14">
      <c r="A38" s="42"/>
      <c r="B38" s="42"/>
      <c r="C38" s="71" t="s">
        <v>89</v>
      </c>
      <c r="D38" s="105" t="s">
        <v>71</v>
      </c>
      <c r="E38" s="91" t="s">
        <v>35</v>
      </c>
      <c r="F38" s="3">
        <f t="shared" si="2"/>
        <v>1912</v>
      </c>
      <c r="G38" s="45">
        <v>5.55</v>
      </c>
      <c r="H38" s="5">
        <f>IF( AND(G38&gt;4.5),ROUNDDOWN(84.3421*(8.5-G38)^1.81,0),0)</f>
        <v>597</v>
      </c>
      <c r="I38" s="4">
        <v>8.7799999999999994</v>
      </c>
      <c r="J38" s="5">
        <f>IF( AND(I38&gt;1.5),ROUNDDOWN(51.39*(I38-1.5)^1.05,0),0)</f>
        <v>413</v>
      </c>
      <c r="K38" s="12">
        <v>508</v>
      </c>
      <c r="L38" s="5">
        <f>IF( AND(K38&gt;220),ROUNDDOWN(0.14354*(K38-220)^1.4,0),0)</f>
        <v>398</v>
      </c>
      <c r="M38" s="13">
        <v>165</v>
      </c>
      <c r="N38" s="5">
        <f>IF( AND(M38&gt;75),ROUNDDOWN(0.8465*(M38-75)^1.42,0),0)</f>
        <v>504</v>
      </c>
    </row>
    <row r="42" spans="1:14" ht="13.5" thickBot="1">
      <c r="A42" s="31" t="s">
        <v>36</v>
      </c>
      <c r="B42" s="32"/>
      <c r="C42" s="33" t="s">
        <v>37</v>
      </c>
      <c r="D42" s="33" t="s">
        <v>1</v>
      </c>
      <c r="E42" s="33" t="s">
        <v>2</v>
      </c>
      <c r="F42" s="20" t="s">
        <v>4</v>
      </c>
      <c r="G42" s="33" t="s">
        <v>5</v>
      </c>
      <c r="H42" s="34" t="s">
        <v>6</v>
      </c>
      <c r="I42" s="33" t="s">
        <v>7</v>
      </c>
      <c r="J42" s="34" t="s">
        <v>8</v>
      </c>
      <c r="K42" s="33" t="s">
        <v>9</v>
      </c>
      <c r="L42" s="34" t="s">
        <v>10</v>
      </c>
      <c r="M42" s="33" t="s">
        <v>11</v>
      </c>
      <c r="N42" s="34" t="s">
        <v>12</v>
      </c>
    </row>
    <row r="43" spans="1:14" ht="23.25" thickBot="1">
      <c r="A43" s="160" t="s">
        <v>15</v>
      </c>
      <c r="B43" s="35">
        <f>SUM(F44:F51)</f>
        <v>14060</v>
      </c>
      <c r="C43" s="43" t="s">
        <v>54</v>
      </c>
      <c r="D43" s="44"/>
      <c r="E43" s="89"/>
      <c r="F43" s="93"/>
      <c r="G43" s="92"/>
      <c r="H43" s="37"/>
      <c r="I43" s="38"/>
      <c r="J43" s="39"/>
      <c r="K43" s="38"/>
      <c r="L43" s="39"/>
      <c r="M43" s="38"/>
      <c r="N43" s="39"/>
    </row>
    <row r="44" spans="1:14">
      <c r="A44" s="161"/>
      <c r="B44" s="40"/>
      <c r="C44" s="9" t="s">
        <v>90</v>
      </c>
      <c r="D44" s="105" t="s">
        <v>63</v>
      </c>
      <c r="E44" s="91" t="s">
        <v>14</v>
      </c>
      <c r="F44" s="3">
        <f>H44+J44+L44+N44</f>
        <v>1477</v>
      </c>
      <c r="G44" s="45">
        <v>6.29</v>
      </c>
      <c r="H44" s="5">
        <f>IF( AND(G44&gt;4.5),ROUNDDOWN(74.755*(9-G44)^1.81,0),0)</f>
        <v>454</v>
      </c>
      <c r="I44" s="13">
        <v>5.43</v>
      </c>
      <c r="J44" s="5">
        <f>IF( AND(I44&gt;1.5),ROUNDDOWN(56.0211*(I44-1.5)^1.05,0),0)</f>
        <v>235</v>
      </c>
      <c r="K44" s="94">
        <v>468</v>
      </c>
      <c r="L44" s="5">
        <f>IF( AND(K44&gt;210),ROUNDDOWN(0.188807*(K44-210)^1.41,0),0)</f>
        <v>474</v>
      </c>
      <c r="M44" s="13">
        <v>120</v>
      </c>
      <c r="N44" s="5">
        <f>IF( AND(M44&gt;75),ROUNDDOWN(1.84523*(M44-75)^1.35,0),0)</f>
        <v>314</v>
      </c>
    </row>
    <row r="45" spans="1:14">
      <c r="A45" s="161"/>
      <c r="B45" s="40"/>
      <c r="C45" s="122" t="s">
        <v>92</v>
      </c>
      <c r="D45" s="123" t="s">
        <v>77</v>
      </c>
      <c r="E45" s="91" t="s">
        <v>14</v>
      </c>
      <c r="F45" s="3">
        <f>H45+J45+L45+N45</f>
        <v>978</v>
      </c>
      <c r="G45" s="45">
        <v>6.48</v>
      </c>
      <c r="H45" s="5">
        <f>IF( AND(G45&gt;4.5),ROUNDDOWN(74.755*(9-G45)^1.81,0),0)</f>
        <v>398</v>
      </c>
      <c r="I45" s="4">
        <v>4.95</v>
      </c>
      <c r="J45" s="5">
        <f>IF( AND(I45&gt;1.5),ROUNDDOWN(56.0211*(I45-1.5)^1.05,0),0)</f>
        <v>205</v>
      </c>
      <c r="K45" s="12">
        <v>300</v>
      </c>
      <c r="L45" s="5">
        <f>IF( AND(K45&gt;210),ROUNDDOWN(0.188807*(K45-210)^1.41,0),0)</f>
        <v>107</v>
      </c>
      <c r="M45" s="13">
        <v>115</v>
      </c>
      <c r="N45" s="5">
        <f>IF( AND(M45&gt;75),ROUNDDOWN(1.84523*(M45-75)^1.35,0),0)</f>
        <v>268</v>
      </c>
    </row>
    <row r="46" spans="1:14">
      <c r="A46" s="161"/>
      <c r="B46" s="40"/>
      <c r="C46" s="71" t="s">
        <v>94</v>
      </c>
      <c r="D46" s="104" t="s">
        <v>63</v>
      </c>
      <c r="E46" s="91" t="s">
        <v>31</v>
      </c>
      <c r="F46" s="3">
        <f t="shared" ref="F46:F51" si="3">H46+J46+L46+N46</f>
        <v>1713</v>
      </c>
      <c r="G46" s="45">
        <v>5.82</v>
      </c>
      <c r="H46" s="5">
        <f>IF( AND(G46&gt;4.5),ROUNDDOWN(84.3421*(8.5-G46)^1.81,0),0)</f>
        <v>502</v>
      </c>
      <c r="I46" s="4">
        <v>9.84</v>
      </c>
      <c r="J46" s="5">
        <f>IF( AND(I46&gt;1.5),ROUNDDOWN(51.39*(I46-1.5)^1.05,0),0)</f>
        <v>476</v>
      </c>
      <c r="K46" s="12">
        <v>477</v>
      </c>
      <c r="L46" s="5">
        <f>IF( AND(K46&gt;220),ROUNDDOWN(0.14354*(K46-220)^1.4,0),0)</f>
        <v>339</v>
      </c>
      <c r="M46" s="13">
        <v>151</v>
      </c>
      <c r="N46" s="5">
        <f>IF( AND(M46&gt;75),ROUNDDOWN(0.8465*(M46-75)^1.42,0),0)</f>
        <v>396</v>
      </c>
    </row>
    <row r="47" spans="1:14">
      <c r="A47" s="161"/>
      <c r="B47" s="40"/>
      <c r="C47" s="71" t="s">
        <v>93</v>
      </c>
      <c r="D47" s="104" t="s">
        <v>63</v>
      </c>
      <c r="E47" s="91" t="s">
        <v>31</v>
      </c>
      <c r="F47" s="3">
        <f t="shared" si="3"/>
        <v>1835</v>
      </c>
      <c r="G47" s="45">
        <v>5.92</v>
      </c>
      <c r="H47" s="5">
        <f>IF( AND(G47&gt;4.5),ROUNDDOWN(84.3421*(8.5-G47)^1.81,0),0)</f>
        <v>468</v>
      </c>
      <c r="I47" s="4">
        <v>11.16</v>
      </c>
      <c r="J47" s="5">
        <f>IF( AND(I47&gt;1.5),ROUNDDOWN(51.39*(I47-1.5)^1.05,0),0)</f>
        <v>556</v>
      </c>
      <c r="K47" s="12">
        <v>517</v>
      </c>
      <c r="L47" s="5">
        <f>IF( AND(K47&gt;220),ROUNDDOWN(0.14354*(K47-220)^1.4,0),0)</f>
        <v>415</v>
      </c>
      <c r="M47" s="13">
        <v>151</v>
      </c>
      <c r="N47" s="5">
        <f>IF( AND(M47&gt;75),ROUNDDOWN(0.8465*(M47-75)^1.42,0),0)</f>
        <v>396</v>
      </c>
    </row>
    <row r="48" spans="1:14">
      <c r="A48" s="40"/>
      <c r="B48" s="40"/>
      <c r="C48" s="71" t="s">
        <v>95</v>
      </c>
      <c r="D48" s="105" t="s">
        <v>68</v>
      </c>
      <c r="E48" s="91" t="s">
        <v>33</v>
      </c>
      <c r="F48" s="3">
        <f t="shared" si="3"/>
        <v>1963</v>
      </c>
      <c r="G48" s="45">
        <v>5.79</v>
      </c>
      <c r="H48" s="5">
        <f>IF( AND(G48&gt;4.5),ROUNDDOWN(74.755*(9-G48)^1.81,0),0)</f>
        <v>617</v>
      </c>
      <c r="I48" s="4">
        <v>6.09</v>
      </c>
      <c r="J48" s="5">
        <f>IF( AND(I48&gt;1.5),ROUNDDOWN(56.0211*(I48-1.5)^1.05,0),0)</f>
        <v>277</v>
      </c>
      <c r="K48" s="12">
        <v>477</v>
      </c>
      <c r="L48" s="5">
        <f>IF( AND(K48&gt;210),ROUNDDOWN(0.188807*(K48-210)^1.41,0),0)</f>
        <v>498</v>
      </c>
      <c r="M48" s="13">
        <v>145</v>
      </c>
      <c r="N48" s="5">
        <f>IF( AND(M48&gt;75),ROUNDDOWN(1.84523*(M48-75)^1.35,0),0)</f>
        <v>571</v>
      </c>
    </row>
    <row r="49" spans="1:14">
      <c r="A49" s="42"/>
      <c r="B49" s="42"/>
      <c r="C49" s="71" t="s">
        <v>96</v>
      </c>
      <c r="D49" s="105" t="s">
        <v>68</v>
      </c>
      <c r="E49" s="91" t="s">
        <v>33</v>
      </c>
      <c r="F49" s="3">
        <f t="shared" si="3"/>
        <v>1872</v>
      </c>
      <c r="G49" s="45">
        <v>6.18</v>
      </c>
      <c r="H49" s="5">
        <f>IF( AND(G49&gt;4.5),ROUNDDOWN(74.755*(9-G49)^1.81,0),0)</f>
        <v>488</v>
      </c>
      <c r="I49" s="4">
        <v>7.78</v>
      </c>
      <c r="J49" s="5">
        <f>IF( AND(I49&gt;1.5),ROUNDDOWN(56.0211*(I49-1.5)^1.05,0),0)</f>
        <v>385</v>
      </c>
      <c r="K49" s="12">
        <v>450</v>
      </c>
      <c r="L49" s="5">
        <f>IF( AND(K49&gt;210),ROUNDDOWN(0.188807*(K49-210)^1.41,0),0)</f>
        <v>428</v>
      </c>
      <c r="M49" s="13">
        <v>145</v>
      </c>
      <c r="N49" s="5">
        <f>IF( AND(M49&gt;75),ROUNDDOWN(1.84523*(M49-75)^1.35,0),0)</f>
        <v>571</v>
      </c>
    </row>
    <row r="50" spans="1:14">
      <c r="A50" s="42"/>
      <c r="B50" s="42"/>
      <c r="C50" s="71" t="s">
        <v>97</v>
      </c>
      <c r="D50" s="105" t="s">
        <v>71</v>
      </c>
      <c r="E50" s="91" t="s">
        <v>35</v>
      </c>
      <c r="F50" s="3">
        <f t="shared" si="3"/>
        <v>2097</v>
      </c>
      <c r="G50" s="45">
        <v>5.43</v>
      </c>
      <c r="H50" s="5">
        <f>IF( AND(G50&gt;4.5),ROUNDDOWN(84.3421*(8.5-G50)^1.81,0),0)</f>
        <v>642</v>
      </c>
      <c r="I50" s="4">
        <v>9.51</v>
      </c>
      <c r="J50" s="5">
        <f>IF( AND(I50&gt;1.5),ROUNDDOWN(51.39*(I50-1.5)^1.05,0),0)</f>
        <v>456</v>
      </c>
      <c r="K50" s="12">
        <v>611</v>
      </c>
      <c r="L50" s="5">
        <f>IF( AND(K50&gt;220),ROUNDDOWN(0.14354*(K50-220)^1.4,0),0)</f>
        <v>610</v>
      </c>
      <c r="M50" s="13">
        <v>150</v>
      </c>
      <c r="N50" s="5">
        <f>IF( AND(M50&gt;75),ROUNDDOWN(0.8465*(M50-75)^1.42,0),0)</f>
        <v>389</v>
      </c>
    </row>
    <row r="51" spans="1:14">
      <c r="A51" s="42"/>
      <c r="B51" s="42"/>
      <c r="C51" s="71" t="s">
        <v>98</v>
      </c>
      <c r="D51" s="105" t="s">
        <v>71</v>
      </c>
      <c r="E51" s="91" t="s">
        <v>35</v>
      </c>
      <c r="F51" s="3">
        <f t="shared" si="3"/>
        <v>2125</v>
      </c>
      <c r="G51" s="45">
        <v>5.78</v>
      </c>
      <c r="H51" s="5">
        <f>IF( AND(G51&gt;4.5),ROUNDDOWN(84.3421*(8.5-G51)^1.81,0),0)</f>
        <v>515</v>
      </c>
      <c r="I51" s="4">
        <v>12.46</v>
      </c>
      <c r="J51" s="5">
        <f>IF( AND(I51&gt;1.5),ROUNDDOWN(51.39*(I51-1.5)^1.05,0),0)</f>
        <v>634</v>
      </c>
      <c r="K51" s="12">
        <v>513</v>
      </c>
      <c r="L51" s="5">
        <f>IF( AND(K51&gt;220),ROUNDDOWN(0.14354*(K51-220)^1.4,0),0)</f>
        <v>407</v>
      </c>
      <c r="M51" s="13">
        <v>173</v>
      </c>
      <c r="N51" s="5">
        <f>IF( AND(M51&gt;75),ROUNDDOWN(0.8465*(M51-75)^1.42,0),0)</f>
        <v>569</v>
      </c>
    </row>
    <row r="55" spans="1:14" ht="13.5" thickBot="1">
      <c r="A55" s="31" t="s">
        <v>36</v>
      </c>
      <c r="B55" s="32"/>
      <c r="C55" s="33" t="s">
        <v>37</v>
      </c>
      <c r="D55" s="33" t="s">
        <v>1</v>
      </c>
      <c r="E55" s="33" t="s">
        <v>2</v>
      </c>
      <c r="F55" s="20" t="s">
        <v>4</v>
      </c>
      <c r="G55" s="33" t="s">
        <v>5</v>
      </c>
      <c r="H55" s="34" t="s">
        <v>6</v>
      </c>
      <c r="I55" s="33" t="s">
        <v>7</v>
      </c>
      <c r="J55" s="34" t="s">
        <v>8</v>
      </c>
      <c r="K55" s="33" t="s">
        <v>9</v>
      </c>
      <c r="L55" s="34" t="s">
        <v>10</v>
      </c>
      <c r="M55" s="33" t="s">
        <v>11</v>
      </c>
      <c r="N55" s="34" t="s">
        <v>12</v>
      </c>
    </row>
    <row r="56" spans="1:14" ht="23.25" thickBot="1">
      <c r="A56" s="160" t="s">
        <v>17</v>
      </c>
      <c r="B56" s="35">
        <f>SUM(F57:F64)</f>
        <v>13149</v>
      </c>
      <c r="C56" s="162" t="s">
        <v>56</v>
      </c>
      <c r="D56" s="163"/>
      <c r="E56" s="163"/>
      <c r="F56" s="93"/>
      <c r="G56" s="92"/>
      <c r="H56" s="37"/>
      <c r="I56" s="38"/>
      <c r="J56" s="39"/>
      <c r="K56" s="38"/>
      <c r="L56" s="39"/>
      <c r="M56" s="38"/>
      <c r="N56" s="39"/>
    </row>
    <row r="57" spans="1:14">
      <c r="A57" s="161"/>
      <c r="B57" s="40"/>
      <c r="C57" s="98" t="s">
        <v>101</v>
      </c>
      <c r="D57" s="104" t="s">
        <v>68</v>
      </c>
      <c r="E57" s="91" t="s">
        <v>14</v>
      </c>
      <c r="F57" s="3">
        <f t="shared" ref="F57:F64" si="4">H57+J57+L57+N57</f>
        <v>1527</v>
      </c>
      <c r="G57" s="45">
        <v>6.46</v>
      </c>
      <c r="H57" s="5">
        <f>IF( AND(G57&gt;4.5),ROUNDDOWN(74.755*(9-G57)^1.81,0),0)</f>
        <v>404</v>
      </c>
      <c r="I57" s="4">
        <v>6.03</v>
      </c>
      <c r="J57" s="5">
        <f>IF( AND(I57&gt;1.5),ROUNDDOWN(56.0211*(I57-1.5)^1.05,0),0)</f>
        <v>273</v>
      </c>
      <c r="K57" s="12">
        <v>454</v>
      </c>
      <c r="L57" s="5">
        <f>IF( AND(K57&gt;210),ROUNDDOWN(0.188807*(K57-210)^1.41,0),0)</f>
        <v>438</v>
      </c>
      <c r="M57" s="13">
        <v>130</v>
      </c>
      <c r="N57" s="5">
        <f>IF( AND(M57&gt;75),ROUNDDOWN(1.84523*(M57-75)^1.35,0),0)</f>
        <v>412</v>
      </c>
    </row>
    <row r="58" spans="1:14">
      <c r="A58" s="161"/>
      <c r="B58" s="40"/>
      <c r="C58" s="9" t="s">
        <v>99</v>
      </c>
      <c r="D58" s="105" t="s">
        <v>68</v>
      </c>
      <c r="E58" s="91" t="s">
        <v>14</v>
      </c>
      <c r="F58" s="3">
        <f>H58+J58+L58+N58</f>
        <v>1403</v>
      </c>
      <c r="G58" s="45">
        <v>6.46</v>
      </c>
      <c r="H58" s="5">
        <f>IF( AND(G58&gt;4.5),ROUNDDOWN(74.755*(9-G58)^1.81,0),0)</f>
        <v>404</v>
      </c>
      <c r="I58" s="4">
        <v>6.62</v>
      </c>
      <c r="J58" s="5">
        <f>IF( AND(I58&gt;1.5),ROUNDDOWN(56.0211*(I58-1.5)^1.05,0),0)</f>
        <v>311</v>
      </c>
      <c r="K58" s="12">
        <v>408</v>
      </c>
      <c r="L58" s="5">
        <f>IF( AND(K58&gt;210),ROUNDDOWN(0.188807*(K58-210)^1.41,0),0)</f>
        <v>326</v>
      </c>
      <c r="M58" s="13">
        <v>125</v>
      </c>
      <c r="N58" s="5">
        <f>IF( AND(M58&gt;75),ROUNDDOWN(1.84523*(M58-75)^1.35,0),0)</f>
        <v>362</v>
      </c>
    </row>
    <row r="59" spans="1:14">
      <c r="A59" s="161"/>
      <c r="B59" s="40"/>
      <c r="C59" s="71" t="s">
        <v>103</v>
      </c>
      <c r="D59" s="104" t="s">
        <v>63</v>
      </c>
      <c r="E59" s="91" t="s">
        <v>31</v>
      </c>
      <c r="F59" s="3">
        <f t="shared" si="4"/>
        <v>1464</v>
      </c>
      <c r="G59" s="45">
        <v>6.03</v>
      </c>
      <c r="H59" s="5">
        <f>IF( AND(G59&gt;4.5),ROUNDDOWN(84.3421*(8.5-G59)^1.81,0),0)</f>
        <v>433</v>
      </c>
      <c r="I59" s="4">
        <v>8.07</v>
      </c>
      <c r="J59" s="5">
        <f>IF( AND(I59&gt;1.5),ROUNDDOWN(51.39*(I59-1.5)^1.05,0),0)</f>
        <v>370</v>
      </c>
      <c r="K59" s="12">
        <v>498</v>
      </c>
      <c r="L59" s="5">
        <f>IF( AND(K59&gt;220),ROUNDDOWN(0.14354*(K59-220)^1.4,0),0)</f>
        <v>378</v>
      </c>
      <c r="M59" s="13">
        <v>135</v>
      </c>
      <c r="N59" s="5">
        <f>IF( AND(M59&gt;75),ROUNDDOWN(0.8465*(M59-75)^1.42,0),0)</f>
        <v>283</v>
      </c>
    </row>
    <row r="60" spans="1:14">
      <c r="A60" s="161"/>
      <c r="B60" s="40"/>
      <c r="C60" s="71" t="s">
        <v>102</v>
      </c>
      <c r="D60" s="104" t="s">
        <v>63</v>
      </c>
      <c r="E60" s="91" t="s">
        <v>31</v>
      </c>
      <c r="F60" s="3">
        <f t="shared" si="4"/>
        <v>1119</v>
      </c>
      <c r="G60" s="45">
        <v>6.28</v>
      </c>
      <c r="H60" s="5">
        <f>IF( AND(G60&gt;4.5),ROUNDDOWN(84.3421*(8.5-G60)^1.81,0),0)</f>
        <v>357</v>
      </c>
      <c r="I60" s="4">
        <v>6.86</v>
      </c>
      <c r="J60" s="5">
        <f>IF( AND(I60&gt;1.5),ROUNDDOWN(51.39*(I60-1.5)^1.05,0),0)</f>
        <v>299</v>
      </c>
      <c r="K60" s="12">
        <v>424</v>
      </c>
      <c r="L60" s="5">
        <f>IF( AND(K60&gt;220),ROUNDDOWN(0.14354*(K60-220)^1.4,0),0)</f>
        <v>245</v>
      </c>
      <c r="M60" s="13">
        <v>125</v>
      </c>
      <c r="N60" s="5">
        <f>IF( AND(M60&gt;75),ROUNDDOWN(0.8465*(M60-75)^1.42,0),0)</f>
        <v>218</v>
      </c>
    </row>
    <row r="61" spans="1:14">
      <c r="A61" s="40"/>
      <c r="B61" s="40"/>
      <c r="C61" s="71" t="s">
        <v>104</v>
      </c>
      <c r="D61" s="105" t="s">
        <v>71</v>
      </c>
      <c r="E61" s="91" t="s">
        <v>33</v>
      </c>
      <c r="F61" s="3">
        <f t="shared" si="4"/>
        <v>1988</v>
      </c>
      <c r="G61" s="45">
        <v>6.22</v>
      </c>
      <c r="H61" s="5">
        <f>IF( AND(G61&gt;4.5),ROUNDDOWN(74.755*(9-G61)^1.81,0),0)</f>
        <v>475</v>
      </c>
      <c r="I61" s="4">
        <v>10.029999999999999</v>
      </c>
      <c r="J61" s="5">
        <f>IF( AND(I61&gt;1.5),ROUNDDOWN(56.0211*(I61-1.5)^1.05,0),0)</f>
        <v>531</v>
      </c>
      <c r="K61" s="12">
        <v>465</v>
      </c>
      <c r="L61" s="5">
        <f>IF( AND(K61&gt;210),ROUNDDOWN(0.188807*(K61-210)^1.41,0),0)</f>
        <v>466</v>
      </c>
      <c r="M61" s="13">
        <v>140</v>
      </c>
      <c r="N61" s="5">
        <f>IF( AND(M61&gt;75),ROUNDDOWN(1.84523*(M61-75)^1.35,0),0)</f>
        <v>516</v>
      </c>
    </row>
    <row r="62" spans="1:14">
      <c r="A62" s="42"/>
      <c r="B62" s="42"/>
      <c r="C62" s="71" t="s">
        <v>105</v>
      </c>
      <c r="D62" s="105" t="s">
        <v>71</v>
      </c>
      <c r="E62" s="91" t="s">
        <v>33</v>
      </c>
      <c r="F62" s="3">
        <f t="shared" si="4"/>
        <v>1868</v>
      </c>
      <c r="G62" s="45">
        <v>6.11</v>
      </c>
      <c r="H62" s="5">
        <f>IF( AND(G62&gt;4.5),ROUNDDOWN(74.755*(9-G62)^1.81,0),0)</f>
        <v>510</v>
      </c>
      <c r="I62" s="4">
        <v>9.1199999999999992</v>
      </c>
      <c r="J62" s="5">
        <f>IF( AND(I62&gt;1.5),ROUNDDOWN(56.0211*(I62-1.5)^1.05,0),0)</f>
        <v>472</v>
      </c>
      <c r="K62" s="12">
        <v>468</v>
      </c>
      <c r="L62" s="5">
        <f>IF( AND(K62&gt;210),ROUNDDOWN(0.188807*(K62-210)^1.41,0),0)</f>
        <v>474</v>
      </c>
      <c r="M62" s="13">
        <v>130</v>
      </c>
      <c r="N62" s="5">
        <f>IF( AND(M62&gt;75),ROUNDDOWN(1.84523*(M62-75)^1.35,0),0)</f>
        <v>412</v>
      </c>
    </row>
    <row r="63" spans="1:14">
      <c r="A63" s="42"/>
      <c r="B63" s="42"/>
      <c r="C63" s="71" t="s">
        <v>106</v>
      </c>
      <c r="D63" s="105" t="s">
        <v>68</v>
      </c>
      <c r="E63" s="91" t="s">
        <v>35</v>
      </c>
      <c r="F63" s="3">
        <f t="shared" si="4"/>
        <v>1863</v>
      </c>
      <c r="G63" s="45">
        <v>5.56</v>
      </c>
      <c r="H63" s="5">
        <f>IF( AND(G63&gt;4.5),ROUNDDOWN(84.3421*(8.5-G63)^1.81,0),0)</f>
        <v>593</v>
      </c>
      <c r="I63" s="4">
        <v>8.5</v>
      </c>
      <c r="J63" s="5">
        <f>IF( AND(I63&gt;1.5),ROUNDDOWN(51.39*(I63-1.5)^1.05,0),0)</f>
        <v>396</v>
      </c>
      <c r="K63" s="12">
        <v>552</v>
      </c>
      <c r="L63" s="5">
        <f>IF( AND(K63&gt;220),ROUNDDOWN(0.14354*(K63-220)^1.4,0),0)</f>
        <v>485</v>
      </c>
      <c r="M63" s="13">
        <v>150</v>
      </c>
      <c r="N63" s="5">
        <f>IF( AND(M63&gt;75),ROUNDDOWN(0.8465*(M63-75)^1.42,0),0)</f>
        <v>389</v>
      </c>
    </row>
    <row r="64" spans="1:14">
      <c r="A64" s="42"/>
      <c r="B64" s="42"/>
      <c r="C64" s="71" t="s">
        <v>107</v>
      </c>
      <c r="D64" s="105" t="s">
        <v>69</v>
      </c>
      <c r="E64" s="91" t="s">
        <v>35</v>
      </c>
      <c r="F64" s="3">
        <f t="shared" si="4"/>
        <v>1917</v>
      </c>
      <c r="G64" s="45">
        <v>5.76</v>
      </c>
      <c r="H64" s="5">
        <f>IF( AND(G64&gt;4.5),ROUNDDOWN(84.3421*(8.5-G64)^1.81,0),0)</f>
        <v>522</v>
      </c>
      <c r="I64" s="4">
        <v>10.039999999999999</v>
      </c>
      <c r="J64" s="5">
        <f>IF( AND(I64&gt;1.5),ROUNDDOWN(51.39*(I64-1.5)^1.05,0),0)</f>
        <v>488</v>
      </c>
      <c r="K64" s="12">
        <v>550</v>
      </c>
      <c r="L64" s="5">
        <f>IF( AND(K64&gt;220),ROUNDDOWN(0.14354*(K64-220)^1.4,0),0)</f>
        <v>481</v>
      </c>
      <c r="M64" s="13">
        <v>155</v>
      </c>
      <c r="N64" s="5">
        <f>IF( AND(M64&gt;75),ROUNDDOWN(0.8465*(M64-75)^1.42,0),0)</f>
        <v>426</v>
      </c>
    </row>
    <row r="68" spans="1:14" ht="13.5" thickBot="1">
      <c r="A68" s="31" t="s">
        <v>36</v>
      </c>
      <c r="B68" s="32"/>
      <c r="C68" s="33" t="s">
        <v>37</v>
      </c>
      <c r="D68" s="33" t="s">
        <v>1</v>
      </c>
      <c r="E68" s="33" t="s">
        <v>2</v>
      </c>
      <c r="F68" s="20" t="s">
        <v>4</v>
      </c>
      <c r="G68" s="33" t="s">
        <v>5</v>
      </c>
      <c r="H68" s="34" t="s">
        <v>6</v>
      </c>
      <c r="I68" s="33" t="s">
        <v>7</v>
      </c>
      <c r="J68" s="34" t="s">
        <v>8</v>
      </c>
      <c r="K68" s="33" t="s">
        <v>9</v>
      </c>
      <c r="L68" s="34" t="s">
        <v>10</v>
      </c>
      <c r="M68" s="33" t="s">
        <v>11</v>
      </c>
      <c r="N68" s="34" t="s">
        <v>12</v>
      </c>
    </row>
    <row r="69" spans="1:14" ht="23.25" thickBot="1">
      <c r="A69" s="160" t="s">
        <v>18</v>
      </c>
      <c r="B69" s="35">
        <f>SUM(F70:F77)</f>
        <v>12640</v>
      </c>
      <c r="C69" s="162" t="s">
        <v>55</v>
      </c>
      <c r="D69" s="163"/>
      <c r="E69" s="163"/>
      <c r="F69" s="93"/>
      <c r="G69" s="92"/>
      <c r="H69" s="37"/>
      <c r="I69" s="38"/>
      <c r="J69" s="39"/>
      <c r="K69" s="38"/>
      <c r="L69" s="39"/>
      <c r="M69" s="38"/>
      <c r="N69" s="39"/>
    </row>
    <row r="70" spans="1:14">
      <c r="A70" s="161"/>
      <c r="B70" s="40"/>
      <c r="C70" s="71" t="s">
        <v>130</v>
      </c>
      <c r="D70" s="104" t="s">
        <v>68</v>
      </c>
      <c r="E70" s="91" t="s">
        <v>14</v>
      </c>
      <c r="F70" s="3">
        <f>H70+J70+L70+N70</f>
        <v>1481</v>
      </c>
      <c r="G70" s="94">
        <v>6.62</v>
      </c>
      <c r="H70" s="5">
        <f>IF( AND(G70&gt;4.5),ROUNDDOWN(74.755*(9-G70)^1.81,0),0)</f>
        <v>359</v>
      </c>
      <c r="I70" s="13">
        <v>6.91</v>
      </c>
      <c r="J70" s="5">
        <f>IF( AND(I70&gt;1.5),ROUNDDOWN(56.0211*(I70-1.5)^1.05,0),0)</f>
        <v>329</v>
      </c>
      <c r="K70" s="13">
        <v>409</v>
      </c>
      <c r="L70" s="5">
        <f>IF( AND(K70&gt;210),ROUNDDOWN(0.188807*(K70-210)^1.41,0),0)</f>
        <v>329</v>
      </c>
      <c r="M70" s="13">
        <v>135</v>
      </c>
      <c r="N70" s="5">
        <f>IF( AND(M70&gt;75),ROUNDDOWN(1.84523*(M70-75)^1.35,0),0)</f>
        <v>464</v>
      </c>
    </row>
    <row r="71" spans="1:14">
      <c r="A71" s="161"/>
      <c r="B71" s="40"/>
      <c r="C71" s="98" t="s">
        <v>112</v>
      </c>
      <c r="D71" s="104" t="s">
        <v>63</v>
      </c>
      <c r="E71" s="91" t="s">
        <v>14</v>
      </c>
      <c r="F71" s="3">
        <f>H71+J71+L71+N71</f>
        <v>1355</v>
      </c>
      <c r="G71" s="94">
        <v>6.77</v>
      </c>
      <c r="H71" s="5">
        <f>IF( AND(G71&gt;4.5),ROUNDDOWN(74.755*(9-G71)^1.81,0),0)</f>
        <v>319</v>
      </c>
      <c r="I71" s="4">
        <v>5.68</v>
      </c>
      <c r="J71" s="5">
        <f>IF( AND(I71&gt;1.5),ROUNDDOWN(56.0211*(I71-1.5)^1.05,0),0)</f>
        <v>251</v>
      </c>
      <c r="K71" s="13">
        <v>392</v>
      </c>
      <c r="L71" s="5">
        <f>IF( AND(K71&gt;210),ROUNDDOWN(0.188807*(K71-210)^1.41,0),0)</f>
        <v>290</v>
      </c>
      <c r="M71" s="13">
        <v>138</v>
      </c>
      <c r="N71" s="5">
        <f>IF( AND(M71&gt;75),ROUNDDOWN(1.84523*(M71-75)^1.35,0),0)</f>
        <v>495</v>
      </c>
    </row>
    <row r="72" spans="1:14">
      <c r="A72" s="161"/>
      <c r="B72" s="40"/>
      <c r="C72" s="71" t="s">
        <v>113</v>
      </c>
      <c r="D72" s="104" t="s">
        <v>63</v>
      </c>
      <c r="E72" s="91" t="s">
        <v>31</v>
      </c>
      <c r="F72" s="3">
        <f t="shared" ref="F72:F77" si="5">H72+J72+L72+N72</f>
        <v>1662</v>
      </c>
      <c r="G72" s="94">
        <v>5.99</v>
      </c>
      <c r="H72" s="5">
        <f>IF( AND(G72&gt;4.5),ROUNDDOWN(84.3421*(8.5-G72)^1.81,0),0)</f>
        <v>446</v>
      </c>
      <c r="I72" s="13">
        <v>10.96</v>
      </c>
      <c r="J72" s="5">
        <f>IF( AND(I72&gt;1.5),ROUNDDOWN(51.39*(I72-1.5)^1.05,0),0)</f>
        <v>543</v>
      </c>
      <c r="K72" s="13">
        <v>455</v>
      </c>
      <c r="L72" s="5">
        <f>IF( AND(K72&gt;220),ROUNDDOWN(0.14354*(K72-220)^1.4,0),0)</f>
        <v>299</v>
      </c>
      <c r="M72" s="13">
        <v>148</v>
      </c>
      <c r="N72" s="5">
        <f>IF( AND(M72&gt;75),ROUNDDOWN(0.8465*(M72-75)^1.42,0),0)</f>
        <v>374</v>
      </c>
    </row>
    <row r="73" spans="1:14">
      <c r="A73" s="161"/>
      <c r="B73" s="40"/>
      <c r="C73" s="98" t="s">
        <v>114</v>
      </c>
      <c r="D73" s="104" t="s">
        <v>63</v>
      </c>
      <c r="E73" s="91" t="s">
        <v>31</v>
      </c>
      <c r="F73" s="3">
        <f t="shared" si="5"/>
        <v>1117</v>
      </c>
      <c r="G73" s="94">
        <v>6.49</v>
      </c>
      <c r="H73" s="5">
        <f>IF( AND(G73&gt;4.5),ROUNDDOWN(84.3421*(8.5-G73)^1.81,0),0)</f>
        <v>298</v>
      </c>
      <c r="I73" s="13">
        <v>6.98</v>
      </c>
      <c r="J73" s="5">
        <f>IF( AND(I73&gt;1.5),ROUNDDOWN(51.39*(I73-1.5)^1.05,0),0)</f>
        <v>306</v>
      </c>
      <c r="K73" s="13">
        <v>415</v>
      </c>
      <c r="L73" s="5">
        <f>IF( AND(K73&gt;220),ROUNDDOWN(0.14354*(K73-220)^1.4,0),0)</f>
        <v>230</v>
      </c>
      <c r="M73" s="13">
        <v>135</v>
      </c>
      <c r="N73" s="5">
        <f>IF( AND(M73&gt;75),ROUNDDOWN(0.8465*(M73-75)^1.42,0),0)</f>
        <v>283</v>
      </c>
    </row>
    <row r="74" spans="1:14">
      <c r="A74" s="40"/>
      <c r="B74" s="40"/>
      <c r="C74" s="71" t="s">
        <v>116</v>
      </c>
      <c r="D74" s="105" t="s">
        <v>69</v>
      </c>
      <c r="E74" s="91" t="s">
        <v>33</v>
      </c>
      <c r="F74" s="3">
        <f t="shared" si="5"/>
        <v>2050</v>
      </c>
      <c r="G74" s="45">
        <v>5.93</v>
      </c>
      <c r="H74" s="5">
        <f>IF( AND(G74&gt;4.5),ROUNDDOWN(74.755*(9-G74)^1.81,0),0)</f>
        <v>569</v>
      </c>
      <c r="I74" s="4">
        <v>8.16</v>
      </c>
      <c r="J74" s="5">
        <f>IF( AND(I74&gt;1.5),ROUNDDOWN(56.0211*(I74-1.5)^1.05,0),0)</f>
        <v>410</v>
      </c>
      <c r="K74" s="12">
        <v>478</v>
      </c>
      <c r="L74" s="5">
        <f>IF( AND(K74&gt;210),ROUNDDOWN(0.188807*(K74-210)^1.41,0),0)</f>
        <v>500</v>
      </c>
      <c r="M74" s="13">
        <v>145</v>
      </c>
      <c r="N74" s="5">
        <f>IF( AND(M74&gt;75),ROUNDDOWN(1.84523*(M74-75)^1.35,0),0)</f>
        <v>571</v>
      </c>
    </row>
    <row r="75" spans="1:14">
      <c r="A75" s="42"/>
      <c r="B75" s="42"/>
      <c r="C75" s="71" t="s">
        <v>115</v>
      </c>
      <c r="D75" s="105" t="s">
        <v>68</v>
      </c>
      <c r="E75" s="91" t="s">
        <v>33</v>
      </c>
      <c r="F75" s="3">
        <f>H75+J75+L75+N75</f>
        <v>1454</v>
      </c>
      <c r="G75" s="45">
        <v>6.66</v>
      </c>
      <c r="H75" s="5">
        <f>IF( AND(G75&gt;4.5),ROUNDDOWN(74.755*(9-G75)^1.81,0),0)</f>
        <v>348</v>
      </c>
      <c r="I75" s="4">
        <v>8.6999999999999993</v>
      </c>
      <c r="J75" s="5">
        <f>IF( AND(I75&gt;1.5),ROUNDDOWN(56.0211*(I75-1.5)^1.05,0),0)</f>
        <v>445</v>
      </c>
      <c r="K75" s="12">
        <v>396</v>
      </c>
      <c r="L75" s="5">
        <f>IF( AND(K75&gt;210),ROUNDDOWN(0.188807*(K75-210)^1.41,0),0)</f>
        <v>299</v>
      </c>
      <c r="M75" s="13">
        <v>125</v>
      </c>
      <c r="N75" s="5">
        <f>IF( AND(M75&gt;75),ROUNDDOWN(1.84523*(M75-75)^1.35,0),0)</f>
        <v>362</v>
      </c>
    </row>
    <row r="76" spans="1:14">
      <c r="A76" s="42"/>
      <c r="B76" s="42"/>
      <c r="C76" s="71" t="s">
        <v>117</v>
      </c>
      <c r="D76" s="105" t="s">
        <v>71</v>
      </c>
      <c r="E76" s="91" t="s">
        <v>35</v>
      </c>
      <c r="F76" s="3">
        <f t="shared" si="5"/>
        <v>1857</v>
      </c>
      <c r="G76" s="45">
        <v>5.91</v>
      </c>
      <c r="H76" s="5">
        <f>IF( AND(G76&gt;4.5),ROUNDDOWN(84.3421*(8.5-G76)^1.81,0),0)</f>
        <v>472</v>
      </c>
      <c r="I76" s="4">
        <v>10.6</v>
      </c>
      <c r="J76" s="5">
        <f>IF( AND(I76&gt;1.5),ROUNDDOWN(51.39*(I76-1.5)^1.05,0),0)</f>
        <v>522</v>
      </c>
      <c r="K76" s="12">
        <v>528</v>
      </c>
      <c r="L76" s="5">
        <f>IF( AND(K76&gt;220),ROUNDDOWN(0.14354*(K76-220)^1.4,0),0)</f>
        <v>437</v>
      </c>
      <c r="M76" s="13">
        <v>155</v>
      </c>
      <c r="N76" s="5">
        <f>IF( AND(M76&gt;75),ROUNDDOWN(0.8465*(M76-75)^1.42,0),0)</f>
        <v>426</v>
      </c>
    </row>
    <row r="77" spans="1:14">
      <c r="A77" s="42"/>
      <c r="B77" s="42"/>
      <c r="C77" s="71" t="s">
        <v>118</v>
      </c>
      <c r="D77" s="105" t="s">
        <v>71</v>
      </c>
      <c r="E77" s="91" t="s">
        <v>35</v>
      </c>
      <c r="F77" s="3">
        <f t="shared" si="5"/>
        <v>1664</v>
      </c>
      <c r="G77" s="45">
        <v>5.95</v>
      </c>
      <c r="H77" s="5">
        <f>IF( AND(G77&gt;4.5),ROUNDDOWN(84.3421*(8.5-G77)^1.81,0),0)</f>
        <v>459</v>
      </c>
      <c r="I77" s="4">
        <v>7.2</v>
      </c>
      <c r="J77" s="5">
        <f>IF( AND(I77&gt;1.5),ROUNDDOWN(51.39*(I77-1.5)^1.05,0),0)</f>
        <v>319</v>
      </c>
      <c r="K77" s="12">
        <v>500</v>
      </c>
      <c r="L77" s="5">
        <f>IF( AND(K77&gt;220),ROUNDDOWN(0.14354*(K77-220)^1.4,0),0)</f>
        <v>382</v>
      </c>
      <c r="M77" s="13">
        <v>165</v>
      </c>
      <c r="N77" s="5">
        <f>IF( AND(M77&gt;75),ROUNDDOWN(0.8465*(M77-75)^1.42,0),0)</f>
        <v>504</v>
      </c>
    </row>
    <row r="81" spans="1:14" ht="13.5" thickBot="1">
      <c r="A81" s="31" t="s">
        <v>36</v>
      </c>
      <c r="B81" s="32"/>
      <c r="C81" s="33" t="s">
        <v>37</v>
      </c>
      <c r="D81" s="33" t="s">
        <v>1</v>
      </c>
      <c r="E81" s="33" t="s">
        <v>2</v>
      </c>
      <c r="F81" s="20" t="s">
        <v>4</v>
      </c>
      <c r="G81" s="33" t="s">
        <v>5</v>
      </c>
      <c r="H81" s="34" t="s">
        <v>6</v>
      </c>
      <c r="I81" s="33" t="s">
        <v>7</v>
      </c>
      <c r="J81" s="34" t="s">
        <v>8</v>
      </c>
      <c r="K81" s="33" t="s">
        <v>9</v>
      </c>
      <c r="L81" s="34" t="s">
        <v>10</v>
      </c>
      <c r="M81" s="33" t="s">
        <v>11</v>
      </c>
      <c r="N81" s="34" t="s">
        <v>12</v>
      </c>
    </row>
    <row r="82" spans="1:14" ht="23.25" thickBot="1">
      <c r="A82" s="160" t="s">
        <v>21</v>
      </c>
      <c r="B82" s="35">
        <f>SUM(F83:F90)</f>
        <v>3422</v>
      </c>
      <c r="C82" s="162" t="s">
        <v>58</v>
      </c>
      <c r="D82" s="163"/>
      <c r="E82" s="163"/>
      <c r="F82" s="93"/>
      <c r="G82" s="92"/>
      <c r="H82" s="37"/>
      <c r="I82" s="38"/>
      <c r="J82" s="39"/>
      <c r="K82" s="38"/>
      <c r="L82" s="39"/>
      <c r="M82" s="38"/>
      <c r="N82" s="39"/>
    </row>
    <row r="83" spans="1:14">
      <c r="A83" s="161"/>
      <c r="B83" s="40"/>
      <c r="C83" s="9"/>
      <c r="D83" s="114"/>
      <c r="E83" s="91" t="s">
        <v>14</v>
      </c>
      <c r="F83" s="3">
        <f>H83+J83+L83+N83</f>
        <v>0</v>
      </c>
      <c r="G83" s="45"/>
      <c r="H83" s="5">
        <f>IF( AND(G83&gt;4.5),ROUNDDOWN(74.755*(9-G83)^1.81,0),0)</f>
        <v>0</v>
      </c>
      <c r="I83" s="4"/>
      <c r="J83" s="5">
        <f>IF( AND(I83&gt;1.5),ROUNDDOWN(56.0211*(I83-1.5)^1.05,0),0)</f>
        <v>0</v>
      </c>
      <c r="K83" s="12"/>
      <c r="L83" s="5">
        <f>IF( AND(K83&gt;210),ROUNDDOWN(0.188807*(K83-210)^1.41,0),0)</f>
        <v>0</v>
      </c>
      <c r="M83" s="13"/>
      <c r="N83" s="5">
        <f>IF( AND(M83&gt;75),ROUNDDOWN(1.84523*(M83-75)^1.35,0),0)</f>
        <v>0</v>
      </c>
    </row>
    <row r="84" spans="1:14">
      <c r="A84" s="161"/>
      <c r="B84" s="40"/>
      <c r="C84" s="9"/>
      <c r="D84" s="114"/>
      <c r="E84" s="91" t="s">
        <v>14</v>
      </c>
      <c r="F84" s="3">
        <f>H84+J84+L84+N84</f>
        <v>0</v>
      </c>
      <c r="G84" s="45"/>
      <c r="H84" s="5">
        <f>IF( AND(G84&gt;4.5),ROUNDDOWN(74.755*(9-G84)^1.81,0),0)</f>
        <v>0</v>
      </c>
      <c r="I84" s="4"/>
      <c r="J84" s="5">
        <f>IF( AND(I84&gt;1.5),ROUNDDOWN(56.0211*(I84-1.5)^1.05,0),0)</f>
        <v>0</v>
      </c>
      <c r="K84" s="12"/>
      <c r="L84" s="5">
        <f>IF( AND(K84&gt;210),ROUNDDOWN(0.188807*(K84-210)^1.41,0),0)</f>
        <v>0</v>
      </c>
      <c r="M84" s="13"/>
      <c r="N84" s="5">
        <f>IF( AND(M84&gt;75),ROUNDDOWN(1.84523*(M84-75)^1.35,0),0)</f>
        <v>0</v>
      </c>
    </row>
    <row r="85" spans="1:14">
      <c r="A85" s="161"/>
      <c r="B85" s="40"/>
      <c r="C85" s="9"/>
      <c r="D85" s="114"/>
      <c r="E85" s="91" t="s">
        <v>31</v>
      </c>
      <c r="F85" s="3">
        <f t="shared" ref="F85:F90" si="6">H85+J85+L85+N85</f>
        <v>0</v>
      </c>
      <c r="G85" s="45"/>
      <c r="H85" s="5">
        <f>IF( AND(G85&gt;4.5),ROUNDDOWN(84.3421*(8.5-G85)^1.81,0),0)</f>
        <v>0</v>
      </c>
      <c r="I85" s="4"/>
      <c r="J85" s="5">
        <f>IF( AND(I85&gt;1.5),ROUNDDOWN(51.39*(I85-1.5)^1.05,0),0)</f>
        <v>0</v>
      </c>
      <c r="K85" s="12"/>
      <c r="L85" s="5">
        <f>IF( AND(K85&gt;220),ROUNDDOWN(0.14354*(K85-220)^1.4,0),0)</f>
        <v>0</v>
      </c>
      <c r="M85" s="13"/>
      <c r="N85" s="5">
        <f>IF( AND(M85&gt;75),ROUNDDOWN(0.8465*(M85-75)^1.42,0),0)</f>
        <v>0</v>
      </c>
    </row>
    <row r="86" spans="1:14">
      <c r="A86" s="161"/>
      <c r="B86" s="40"/>
      <c r="C86" s="9"/>
      <c r="D86" s="114"/>
      <c r="E86" s="91" t="s">
        <v>31</v>
      </c>
      <c r="F86" s="3">
        <f t="shared" si="6"/>
        <v>0</v>
      </c>
      <c r="G86" s="45"/>
      <c r="H86" s="5">
        <f>IF( AND(G86&gt;4.5),ROUNDDOWN(84.3421*(8.5-G86)^1.81,0),0)</f>
        <v>0</v>
      </c>
      <c r="I86" s="4"/>
      <c r="J86" s="5">
        <f>IF( AND(I86&gt;1.5),ROUNDDOWN(51.39*(I86-1.5)^1.05,0),0)</f>
        <v>0</v>
      </c>
      <c r="K86" s="12"/>
      <c r="L86" s="5">
        <f>IF( AND(K86&gt;220),ROUNDDOWN(0.14354*(K86-220)^1.4,0),0)</f>
        <v>0</v>
      </c>
      <c r="M86" s="13"/>
      <c r="N86" s="5">
        <f>IF( AND(M86&gt;75),ROUNDDOWN(0.8465*(M86-75)^1.42,0),0)</f>
        <v>0</v>
      </c>
    </row>
    <row r="87" spans="1:14">
      <c r="A87" s="40"/>
      <c r="B87" s="40"/>
      <c r="C87" s="9" t="s">
        <v>108</v>
      </c>
      <c r="D87" s="105" t="s">
        <v>71</v>
      </c>
      <c r="E87" s="91" t="s">
        <v>33</v>
      </c>
      <c r="F87" s="3">
        <f t="shared" si="6"/>
        <v>1801</v>
      </c>
      <c r="G87" s="45">
        <v>6.24</v>
      </c>
      <c r="H87" s="5">
        <f>IF( AND(G87&gt;4.5),ROUNDDOWN(74.755*(9-G87)^1.81,0),0)</f>
        <v>469</v>
      </c>
      <c r="I87" s="4">
        <v>7.08</v>
      </c>
      <c r="J87" s="5">
        <f>IF( AND(I87&gt;1.5),ROUNDDOWN(56.0211*(I87-1.5)^1.05,0),0)</f>
        <v>340</v>
      </c>
      <c r="K87" s="12">
        <v>434</v>
      </c>
      <c r="L87" s="5">
        <f>IF( AND(K87&gt;210),ROUNDDOWN(0.188807*(K87-210)^1.41,0),0)</f>
        <v>388</v>
      </c>
      <c r="M87" s="13">
        <v>148</v>
      </c>
      <c r="N87" s="5">
        <f>IF( AND(M87&gt;75),ROUNDDOWN(1.84523*(M87-75)^1.35,0),0)</f>
        <v>604</v>
      </c>
    </row>
    <row r="88" spans="1:14">
      <c r="A88" s="42"/>
      <c r="B88" s="42"/>
      <c r="C88" s="71" t="s">
        <v>110</v>
      </c>
      <c r="D88" s="105" t="s">
        <v>68</v>
      </c>
      <c r="E88" s="91" t="s">
        <v>33</v>
      </c>
      <c r="F88" s="3">
        <f t="shared" si="6"/>
        <v>1621</v>
      </c>
      <c r="G88" s="45">
        <v>6.55</v>
      </c>
      <c r="H88" s="5">
        <f>IF( AND(G88&gt;4.5),ROUNDDOWN(74.755*(9-G88)^1.81,0),0)</f>
        <v>378</v>
      </c>
      <c r="I88" s="4">
        <v>7.46</v>
      </c>
      <c r="J88" s="5">
        <f>IF( AND(I88&gt;1.5),ROUNDDOWN(56.0211*(I88-1.5)^1.05,0),0)</f>
        <v>365</v>
      </c>
      <c r="K88" s="12">
        <v>423</v>
      </c>
      <c r="L88" s="5">
        <f>IF( AND(K88&gt;210),ROUNDDOWN(0.188807*(K88-210)^1.41,0),0)</f>
        <v>362</v>
      </c>
      <c r="M88" s="13">
        <v>140</v>
      </c>
      <c r="N88" s="5">
        <f>IF( AND(M88&gt;75),ROUNDDOWN(1.84523*(M88-75)^1.35,0),0)</f>
        <v>516</v>
      </c>
    </row>
    <row r="89" spans="1:14">
      <c r="A89" s="42"/>
      <c r="B89" s="42"/>
      <c r="C89" s="9"/>
      <c r="D89" s="114"/>
      <c r="E89" s="91" t="s">
        <v>35</v>
      </c>
      <c r="F89" s="3">
        <f t="shared" si="6"/>
        <v>0</v>
      </c>
      <c r="G89" s="45"/>
      <c r="H89" s="5">
        <f>IF( AND(G89&gt;4.5),ROUNDDOWN(84.3421*(8.5-G89)^1.81,0),0)</f>
        <v>0</v>
      </c>
      <c r="I89" s="4"/>
      <c r="J89" s="5">
        <f>IF( AND(I89&gt;1.5),ROUNDDOWN(51.39*(I89-1.5)^1.05,0),0)</f>
        <v>0</v>
      </c>
      <c r="K89" s="12"/>
      <c r="L89" s="5">
        <f>IF( AND(K89&gt;220),ROUNDDOWN(0.14354*(K89-220)^1.4,0),0)</f>
        <v>0</v>
      </c>
      <c r="M89" s="13"/>
      <c r="N89" s="5">
        <f>IF( AND(M89&gt;75),ROUNDDOWN(0.8465*(M89-75)^1.42,0),0)</f>
        <v>0</v>
      </c>
    </row>
    <row r="90" spans="1:14">
      <c r="A90" s="42"/>
      <c r="B90" s="42"/>
      <c r="C90" s="9"/>
      <c r="D90" s="114"/>
      <c r="E90" s="91" t="s">
        <v>35</v>
      </c>
      <c r="F90" s="3">
        <f t="shared" si="6"/>
        <v>0</v>
      </c>
      <c r="G90" s="45"/>
      <c r="H90" s="5">
        <f>IF( AND(G90&gt;4.5),ROUNDDOWN(84.3421*(8.5-G90)^1.81,0),0)</f>
        <v>0</v>
      </c>
      <c r="I90" s="4"/>
      <c r="J90" s="5">
        <f>IF( AND(I90&gt;1.5),ROUNDDOWN(51.39*(I90-1.5)^1.05,0),0)</f>
        <v>0</v>
      </c>
      <c r="K90" s="12"/>
      <c r="L90" s="5">
        <f>IF( AND(K90&gt;220),ROUNDDOWN(0.14354*(K90-220)^1.4,0),0)</f>
        <v>0</v>
      </c>
      <c r="M90" s="13"/>
      <c r="N90" s="5">
        <f>IF( AND(M90&gt;75),ROUNDDOWN(0.8465*(M90-75)^1.42,0),0)</f>
        <v>0</v>
      </c>
    </row>
    <row r="94" spans="1:14" ht="13.5" thickBot="1">
      <c r="A94" s="31" t="s">
        <v>36</v>
      </c>
      <c r="B94" s="32"/>
      <c r="C94" s="33" t="s">
        <v>37</v>
      </c>
      <c r="D94" s="33" t="s">
        <v>1</v>
      </c>
      <c r="E94" s="33" t="s">
        <v>2</v>
      </c>
      <c r="F94" s="20" t="s">
        <v>4</v>
      </c>
      <c r="G94" s="33" t="s">
        <v>5</v>
      </c>
      <c r="H94" s="34" t="s">
        <v>6</v>
      </c>
      <c r="I94" s="33" t="s">
        <v>7</v>
      </c>
      <c r="J94" s="34" t="s">
        <v>8</v>
      </c>
      <c r="K94" s="33" t="s">
        <v>9</v>
      </c>
      <c r="L94" s="34" t="s">
        <v>10</v>
      </c>
      <c r="M94" s="33" t="s">
        <v>11</v>
      </c>
      <c r="N94" s="34" t="s">
        <v>12</v>
      </c>
    </row>
    <row r="95" spans="1:14" ht="23.25" thickBot="1">
      <c r="A95" s="160" t="s">
        <v>20</v>
      </c>
      <c r="B95" s="35">
        <f>SUM(F96:F103)</f>
        <v>7173</v>
      </c>
      <c r="C95" s="162" t="s">
        <v>128</v>
      </c>
      <c r="D95" s="163"/>
      <c r="E95" s="164"/>
      <c r="F95" s="36"/>
      <c r="G95" s="76"/>
      <c r="H95" s="37"/>
      <c r="I95" s="38"/>
      <c r="J95" s="39"/>
      <c r="K95" s="38"/>
      <c r="L95" s="39"/>
      <c r="M95" s="38"/>
      <c r="N95" s="39"/>
    </row>
    <row r="96" spans="1:14">
      <c r="A96" s="161"/>
      <c r="B96" s="40"/>
      <c r="C96" s="71" t="s">
        <v>120</v>
      </c>
      <c r="D96" s="104" t="s">
        <v>68</v>
      </c>
      <c r="E96" s="2" t="s">
        <v>14</v>
      </c>
      <c r="F96" s="25">
        <f>H96+J96+L96+N96</f>
        <v>1397</v>
      </c>
      <c r="G96" s="4">
        <v>6.43</v>
      </c>
      <c r="H96" s="5">
        <f>IF( AND(G96&gt;4.5),ROUNDDOWN(74.755*(9-G96)^1.81,0),0)</f>
        <v>412</v>
      </c>
      <c r="I96" s="4">
        <v>5.73</v>
      </c>
      <c r="J96" s="5">
        <f>IF( AND(I96&gt;1.5),ROUNDDOWN(56.0211*(I96-1.5)^1.05,0),0)</f>
        <v>254</v>
      </c>
      <c r="K96" s="12">
        <v>426</v>
      </c>
      <c r="L96" s="5">
        <f>IF( AND(K96&gt;210),ROUNDDOWN(0.188807*(K96-210)^1.41,0),0)</f>
        <v>369</v>
      </c>
      <c r="M96" s="13">
        <v>125</v>
      </c>
      <c r="N96" s="5">
        <f>IF( AND(M96&gt;75),ROUNDDOWN(1.84523*(M96-75)^1.35,0),0)</f>
        <v>362</v>
      </c>
    </row>
    <row r="97" spans="1:14">
      <c r="A97" s="161"/>
      <c r="B97" s="40"/>
      <c r="C97" s="71" t="s">
        <v>122</v>
      </c>
      <c r="D97" s="104" t="s">
        <v>68</v>
      </c>
      <c r="E97" s="2" t="s">
        <v>14</v>
      </c>
      <c r="F97" s="25">
        <f>H97+J97+L97+N97</f>
        <v>1478</v>
      </c>
      <c r="G97" s="4">
        <v>6.51</v>
      </c>
      <c r="H97" s="5">
        <f>IF( AND(G97&gt;4.5),ROUNDDOWN(74.755*(9-G97)^1.81,0),0)</f>
        <v>389</v>
      </c>
      <c r="I97" s="4">
        <v>6.61</v>
      </c>
      <c r="J97" s="5">
        <f>IF( AND(I97&gt;1.5),ROUNDDOWN(56.0211*(I97-1.5)^1.05,0),0)</f>
        <v>310</v>
      </c>
      <c r="K97" s="12">
        <v>375</v>
      </c>
      <c r="L97" s="5">
        <f>IF( AND(K97&gt;210),ROUNDDOWN(0.188807*(K97-210)^1.41,0),0)</f>
        <v>252</v>
      </c>
      <c r="M97" s="13">
        <v>141</v>
      </c>
      <c r="N97" s="5">
        <f>IF( AND(M97&gt;75),ROUNDDOWN(1.84523*(M97-75)^1.35,0),0)</f>
        <v>527</v>
      </c>
    </row>
    <row r="98" spans="1:14">
      <c r="A98" s="161"/>
      <c r="B98" s="40"/>
      <c r="C98" s="122" t="s">
        <v>123</v>
      </c>
      <c r="D98" s="123" t="s">
        <v>63</v>
      </c>
      <c r="E98" s="2" t="s">
        <v>31</v>
      </c>
      <c r="F98" s="25">
        <f t="shared" ref="F98:F103" si="7">H98+J98+L98+N98</f>
        <v>819</v>
      </c>
      <c r="G98" s="4">
        <v>6.59</v>
      </c>
      <c r="H98" s="5">
        <f>IF( AND(G98&gt;4.5),ROUNDDOWN(84.3421*(8.5-G98)^1.81,0),0)</f>
        <v>272</v>
      </c>
      <c r="I98" s="4">
        <v>6.06</v>
      </c>
      <c r="J98" s="5">
        <f>IF( AND(I98&gt;1.5),ROUNDDOWN(51.39*(I98-1.5)^1.05,0),0)</f>
        <v>252</v>
      </c>
      <c r="K98" s="12">
        <v>373</v>
      </c>
      <c r="L98" s="5">
        <f>IF( AND(K98&gt;220),ROUNDDOWN(0.14354*(K98-220)^1.4,0),0)</f>
        <v>164</v>
      </c>
      <c r="M98" s="13">
        <v>110</v>
      </c>
      <c r="N98" s="5">
        <f>IF( AND(M98&gt;75),ROUNDDOWN(0.8465*(M98-75)^1.42,0),0)</f>
        <v>131</v>
      </c>
    </row>
    <row r="99" spans="1:14">
      <c r="A99" s="161"/>
      <c r="B99" s="40"/>
      <c r="C99" s="71" t="s">
        <v>76</v>
      </c>
      <c r="D99" s="104" t="s">
        <v>77</v>
      </c>
      <c r="E99" s="2" t="s">
        <v>31</v>
      </c>
      <c r="F99" s="25">
        <f t="shared" si="7"/>
        <v>891</v>
      </c>
      <c r="G99" s="4">
        <v>6.63</v>
      </c>
      <c r="H99" s="5">
        <f>IF( AND(G99&gt;4.5),ROUNDDOWN(84.3421*(8.5-G99)^1.81,0),0)</f>
        <v>261</v>
      </c>
      <c r="I99" s="4">
        <v>5.92</v>
      </c>
      <c r="J99" s="5">
        <f>IF( AND(I99&gt;1.5),ROUNDDOWN(51.39*(I99-1.5)^1.05,0),0)</f>
        <v>244</v>
      </c>
      <c r="K99" s="12">
        <v>354</v>
      </c>
      <c r="L99" s="5">
        <f>IF( AND(K99&gt;220),ROUNDDOWN(0.14354*(K99-220)^1.4,0),0)</f>
        <v>136</v>
      </c>
      <c r="M99" s="13">
        <v>130</v>
      </c>
      <c r="N99" s="5">
        <f>IF( AND(M99&gt;75),ROUNDDOWN(0.8465*(M99-75)^1.42,0),0)</f>
        <v>250</v>
      </c>
    </row>
    <row r="100" spans="1:14">
      <c r="A100" s="40"/>
      <c r="B100" s="40"/>
      <c r="C100" s="122" t="s">
        <v>124</v>
      </c>
      <c r="D100" s="123" t="s">
        <v>68</v>
      </c>
      <c r="E100" s="2" t="s">
        <v>33</v>
      </c>
      <c r="F100" s="25">
        <f t="shared" si="7"/>
        <v>1864</v>
      </c>
      <c r="G100" s="4">
        <v>6.33</v>
      </c>
      <c r="H100" s="5">
        <f>IF( AND(G100&gt;4.5),ROUNDDOWN(74.755*(9-G100)^1.81,0),0)</f>
        <v>442</v>
      </c>
      <c r="I100" s="4">
        <v>8.6300000000000008</v>
      </c>
      <c r="J100" s="5">
        <f>IF( AND(I100&gt;1.5),ROUNDDOWN(56.0211*(I100-1.5)^1.05,0),0)</f>
        <v>440</v>
      </c>
      <c r="K100" s="12">
        <v>443</v>
      </c>
      <c r="L100" s="5">
        <f>IF( AND(K100&gt;210),ROUNDDOWN(0.188807*(K100-210)^1.41,0),0)</f>
        <v>411</v>
      </c>
      <c r="M100" s="13">
        <v>145</v>
      </c>
      <c r="N100" s="5">
        <f>IF( AND(M100&gt;75),ROUNDDOWN(1.84523*(M100-75)^1.35,0),0)</f>
        <v>571</v>
      </c>
    </row>
    <row r="101" spans="1:14">
      <c r="A101" s="42"/>
      <c r="B101" s="42"/>
      <c r="C101" s="71" t="s">
        <v>125</v>
      </c>
      <c r="D101" s="104" t="s">
        <v>68</v>
      </c>
      <c r="E101" s="2" t="s">
        <v>33</v>
      </c>
      <c r="F101" s="25">
        <f t="shared" si="7"/>
        <v>724</v>
      </c>
      <c r="G101" s="4">
        <v>6.79</v>
      </c>
      <c r="H101" s="5">
        <f>IF( AND(G101&gt;4.5),ROUNDDOWN(74.755*(9-G101)^1.81,0),0)</f>
        <v>314</v>
      </c>
      <c r="I101" s="4">
        <v>5.41</v>
      </c>
      <c r="J101" s="5">
        <f>IF( AND(I101&gt;1.5),ROUNDDOWN(56.0211*(I101-1.5)^1.05,0),0)</f>
        <v>234</v>
      </c>
      <c r="K101" s="12">
        <v>338</v>
      </c>
      <c r="L101" s="5">
        <f>IF( AND(K101&gt;210),ROUNDDOWN(0.188807*(K101-210)^1.41,0),0)</f>
        <v>176</v>
      </c>
      <c r="M101" s="13">
        <v>0</v>
      </c>
      <c r="N101" s="5">
        <f>IF( AND(M101&gt;75),ROUNDDOWN(1.84523*(M101-75)^1.35,0),0)</f>
        <v>0</v>
      </c>
    </row>
    <row r="102" spans="1:14">
      <c r="A102" s="42"/>
      <c r="B102" s="42"/>
      <c r="C102" s="9"/>
      <c r="D102" s="9"/>
      <c r="E102" s="2" t="s">
        <v>35</v>
      </c>
      <c r="F102" s="25">
        <f t="shared" si="7"/>
        <v>0</v>
      </c>
      <c r="G102" s="4"/>
      <c r="H102" s="5">
        <f>IF( AND(G102&gt;4.5),ROUNDDOWN(84.3421*(8.5-G102)^1.81,0),0)</f>
        <v>0</v>
      </c>
      <c r="I102" s="4"/>
      <c r="J102" s="5">
        <f>IF( AND(I102&gt;1.5),ROUNDDOWN(51.39*(I102-1.5)^1.05,0),0)</f>
        <v>0</v>
      </c>
      <c r="K102" s="12"/>
      <c r="L102" s="5">
        <f>IF( AND(K102&gt;220),ROUNDDOWN(0.14354*(K102-220)^1.4,0),0)</f>
        <v>0</v>
      </c>
      <c r="M102" s="13"/>
      <c r="N102" s="5">
        <f>IF( AND(M102&gt;75),ROUNDDOWN(0.8465*(M102-75)^1.42,0),0)</f>
        <v>0</v>
      </c>
    </row>
    <row r="103" spans="1:14">
      <c r="A103" s="42"/>
      <c r="B103" s="42"/>
      <c r="C103" s="9"/>
      <c r="D103" s="9"/>
      <c r="E103" s="2" t="s">
        <v>35</v>
      </c>
      <c r="F103" s="25">
        <f t="shared" si="7"/>
        <v>0</v>
      </c>
      <c r="G103" s="4"/>
      <c r="H103" s="5">
        <f>IF( AND(G103&gt;4.5),ROUNDDOWN(84.3421*(8.5-G103)^1.81,0),0)</f>
        <v>0</v>
      </c>
      <c r="I103" s="4"/>
      <c r="J103" s="5">
        <f>IF( AND(I103&gt;1.5),ROUNDDOWN(51.39*(I103-1.5)^1.05,0),0)</f>
        <v>0</v>
      </c>
      <c r="K103" s="12"/>
      <c r="L103" s="5">
        <f>IF( AND(K103&gt;220),ROUNDDOWN(0.14354*(K103-220)^1.4,0),0)</f>
        <v>0</v>
      </c>
      <c r="M103" s="13"/>
      <c r="N103" s="5">
        <f>IF( AND(M103&gt;75),ROUNDDOWN(0.8465*(M103-75)^1.42,0),0)</f>
        <v>0</v>
      </c>
    </row>
    <row r="107" spans="1:14" ht="13.5" thickBot="1">
      <c r="A107" s="31" t="s">
        <v>36</v>
      </c>
      <c r="B107" s="32"/>
      <c r="C107" s="33" t="s">
        <v>37</v>
      </c>
      <c r="D107" s="33" t="s">
        <v>1</v>
      </c>
      <c r="E107" s="33" t="s">
        <v>2</v>
      </c>
      <c r="F107" s="20" t="s">
        <v>4</v>
      </c>
      <c r="G107" s="33" t="s">
        <v>5</v>
      </c>
      <c r="H107" s="34" t="s">
        <v>6</v>
      </c>
      <c r="I107" s="33" t="s">
        <v>7</v>
      </c>
      <c r="J107" s="34" t="s">
        <v>8</v>
      </c>
      <c r="K107" s="33" t="s">
        <v>9</v>
      </c>
      <c r="L107" s="34" t="s">
        <v>10</v>
      </c>
      <c r="M107" s="33" t="s">
        <v>11</v>
      </c>
      <c r="N107" s="34" t="s">
        <v>12</v>
      </c>
    </row>
    <row r="108" spans="1:14" ht="23.25" thickBot="1">
      <c r="A108" s="160"/>
      <c r="B108" s="35">
        <f>SUM(F109:F116)</f>
        <v>0</v>
      </c>
      <c r="C108" s="162"/>
      <c r="D108" s="163"/>
      <c r="E108" s="163"/>
      <c r="F108" s="93"/>
      <c r="G108" s="92"/>
      <c r="H108" s="37"/>
      <c r="I108" s="38"/>
      <c r="J108" s="39"/>
      <c r="K108" s="38"/>
      <c r="L108" s="39"/>
      <c r="M108" s="38"/>
      <c r="N108" s="39"/>
    </row>
    <row r="109" spans="1:14">
      <c r="A109" s="161"/>
      <c r="B109" s="40"/>
      <c r="C109" s="9"/>
      <c r="D109" s="104"/>
      <c r="E109" s="91" t="s">
        <v>14</v>
      </c>
      <c r="F109" s="3">
        <f t="shared" ref="F109:F115" si="8">H109+J109+L109+N109</f>
        <v>0</v>
      </c>
      <c r="G109" s="45"/>
      <c r="H109" s="5">
        <f>IF( AND(G109&gt;4.5),ROUNDDOWN(74.755*(9-G109)^1.81,0),0)</f>
        <v>0</v>
      </c>
      <c r="I109" s="4"/>
      <c r="J109" s="5">
        <f>IF( AND(I109&gt;1.5),ROUNDDOWN(56.0211*(I109-1.5)^1.05,0),0)</f>
        <v>0</v>
      </c>
      <c r="K109" s="12"/>
      <c r="L109" s="5">
        <f>IF( AND(K109&gt;210),ROUNDDOWN(0.188807*(K109-210)^1.41,0),0)</f>
        <v>0</v>
      </c>
      <c r="M109" s="13"/>
      <c r="N109" s="5">
        <f>IF( AND(M109&gt;75),ROUNDDOWN(1.84523*(M109-75)^1.35,0),0)</f>
        <v>0</v>
      </c>
    </row>
    <row r="110" spans="1:14">
      <c r="A110" s="161"/>
      <c r="B110" s="40"/>
      <c r="C110" s="71"/>
      <c r="D110" s="104"/>
      <c r="E110" s="91" t="s">
        <v>14</v>
      </c>
      <c r="F110" s="3">
        <f>H110+J110+L110+N110</f>
        <v>0</v>
      </c>
      <c r="G110" s="45"/>
      <c r="H110" s="5">
        <f>IF( AND(G110&gt;4.5),ROUNDDOWN(74.755*(9-G110)^1.81,0),0)</f>
        <v>0</v>
      </c>
      <c r="I110" s="4"/>
      <c r="J110" s="5">
        <f>IF( AND(I110&gt;1.5),ROUNDDOWN(56.0211*(I110-1.5)^1.05,0),0)</f>
        <v>0</v>
      </c>
      <c r="K110" s="12"/>
      <c r="L110" s="5">
        <f>IF( AND(K110&gt;210),ROUNDDOWN(0.188807*(K110-210)^1.41,0),0)</f>
        <v>0</v>
      </c>
      <c r="M110" s="13"/>
      <c r="N110" s="5">
        <f>IF( AND(M110&gt;75),ROUNDDOWN(1.84523*(M110-75)^1.35,0),0)</f>
        <v>0</v>
      </c>
    </row>
    <row r="111" spans="1:14">
      <c r="A111" s="161"/>
      <c r="B111" s="40"/>
      <c r="C111" s="98"/>
      <c r="D111" s="104"/>
      <c r="E111" s="91" t="s">
        <v>31</v>
      </c>
      <c r="F111" s="3">
        <f t="shared" si="8"/>
        <v>0</v>
      </c>
      <c r="G111" s="45"/>
      <c r="H111" s="5">
        <f>IF( AND(G111&gt;4.5),ROUNDDOWN(84.3421*(8.5-G111)^1.81,0),0)</f>
        <v>0</v>
      </c>
      <c r="I111" s="4"/>
      <c r="J111" s="5">
        <f>IF( AND(I111&gt;1.5),ROUNDDOWN(51.39*(I111-1.5)^1.05,0),0)</f>
        <v>0</v>
      </c>
      <c r="K111" s="12"/>
      <c r="L111" s="5">
        <f>IF( AND(K111&gt;220),ROUNDDOWN(0.14354*(K111-220)^1.4,0),0)</f>
        <v>0</v>
      </c>
      <c r="M111" s="13"/>
      <c r="N111" s="5">
        <f>IF( AND(M111&gt;75),ROUNDDOWN(0.8465*(M111-75)^1.42,0),0)</f>
        <v>0</v>
      </c>
    </row>
    <row r="112" spans="1:14">
      <c r="A112" s="161"/>
      <c r="B112" s="40"/>
      <c r="C112" s="71"/>
      <c r="D112" s="104"/>
      <c r="E112" s="91" t="s">
        <v>31</v>
      </c>
      <c r="F112" s="3">
        <f t="shared" si="8"/>
        <v>0</v>
      </c>
      <c r="G112" s="45"/>
      <c r="H112" s="5">
        <f>IF( AND(G112&gt;4.5),ROUNDDOWN(84.3421*(8.5-G112)^1.81,0),0)</f>
        <v>0</v>
      </c>
      <c r="I112" s="4"/>
      <c r="J112" s="5">
        <f>IF( AND(I112&gt;1.5),ROUNDDOWN(51.39*(I112-1.5)^1.05,0),0)</f>
        <v>0</v>
      </c>
      <c r="K112" s="12"/>
      <c r="L112" s="5">
        <f>IF( AND(K112&gt;220),ROUNDDOWN(0.14354*(K112-220)^1.4,0),0)</f>
        <v>0</v>
      </c>
      <c r="M112" s="13"/>
      <c r="N112" s="5">
        <f>IF( AND(M112&gt;75),ROUNDDOWN(0.8465*(M112-75)^1.42,0),0)</f>
        <v>0</v>
      </c>
    </row>
    <row r="113" spans="1:14">
      <c r="A113" s="40"/>
      <c r="B113" s="40"/>
      <c r="C113" s="71"/>
      <c r="D113" s="105"/>
      <c r="E113" s="91" t="s">
        <v>33</v>
      </c>
      <c r="F113" s="3">
        <f t="shared" si="8"/>
        <v>0</v>
      </c>
      <c r="G113" s="45"/>
      <c r="H113" s="5">
        <f>IF( AND(G113&gt;4.5),ROUNDDOWN(74.755*(9-G113)^1.81,0),0)</f>
        <v>0</v>
      </c>
      <c r="I113" s="4"/>
      <c r="J113" s="5">
        <f>IF( AND(I113&gt;1.5),ROUNDDOWN(56.0211*(I113-1.5)^1.05,0),0)</f>
        <v>0</v>
      </c>
      <c r="K113" s="12"/>
      <c r="L113" s="5">
        <f>IF( AND(K113&gt;210),ROUNDDOWN(0.188807*(K113-210)^1.41,0),0)</f>
        <v>0</v>
      </c>
      <c r="M113" s="13"/>
      <c r="N113" s="5">
        <f>IF( AND(M113&gt;75),ROUNDDOWN(1.84523*(M113-75)^1.35,0),0)</f>
        <v>0</v>
      </c>
    </row>
    <row r="114" spans="1:14">
      <c r="A114" s="42"/>
      <c r="B114" s="42"/>
      <c r="C114" s="71"/>
      <c r="D114" s="105"/>
      <c r="E114" s="91" t="s">
        <v>33</v>
      </c>
      <c r="F114" s="3">
        <f t="shared" si="8"/>
        <v>0</v>
      </c>
      <c r="G114" s="45"/>
      <c r="H114" s="5">
        <f>IF( AND(G114&gt;4.5),ROUNDDOWN(74.755*(9-G114)^1.81,0),0)</f>
        <v>0</v>
      </c>
      <c r="I114" s="4"/>
      <c r="J114" s="5">
        <f>IF( AND(I114&gt;1.5),ROUNDDOWN(56.0211*(I114-1.5)^1.05,0),0)</f>
        <v>0</v>
      </c>
      <c r="K114" s="12"/>
      <c r="L114" s="5">
        <f>IF( AND(K114&gt;210),ROUNDDOWN(0.188807*(K114-210)^1.41,0),0)</f>
        <v>0</v>
      </c>
      <c r="M114" s="13"/>
      <c r="N114" s="5">
        <f>IF( AND(M114&gt;75),ROUNDDOWN(1.84523*(M114-75)^1.35,0),0)</f>
        <v>0</v>
      </c>
    </row>
    <row r="115" spans="1:14">
      <c r="A115" s="42"/>
      <c r="B115" s="42"/>
      <c r="C115" s="71"/>
      <c r="D115" s="105"/>
      <c r="E115" s="91" t="s">
        <v>35</v>
      </c>
      <c r="F115" s="3">
        <f t="shared" si="8"/>
        <v>0</v>
      </c>
      <c r="G115" s="45"/>
      <c r="H115" s="5">
        <f>IF( AND(G115&gt;4.5),ROUNDDOWN(84.3421*(8.5-G115)^1.81,0),0)</f>
        <v>0</v>
      </c>
      <c r="I115" s="4"/>
      <c r="J115" s="5">
        <f>IF( AND(I115&gt;1.5),ROUNDDOWN(51.39*(I115-1.5)^1.05,0),0)</f>
        <v>0</v>
      </c>
      <c r="K115" s="12"/>
      <c r="L115" s="5">
        <f>IF( AND(K115&gt;220),ROUNDDOWN(0.14354*(K115-220)^1.4,0),0)</f>
        <v>0</v>
      </c>
      <c r="M115" s="13"/>
      <c r="N115" s="5">
        <f>IF( AND(M115&gt;75),ROUNDDOWN(0.8465*(M115-75)^1.42,0),0)</f>
        <v>0</v>
      </c>
    </row>
    <row r="116" spans="1:14">
      <c r="A116" s="42"/>
      <c r="B116" s="42"/>
      <c r="C116" s="71"/>
      <c r="D116" s="105"/>
      <c r="E116" s="91" t="s">
        <v>35</v>
      </c>
      <c r="F116" s="3">
        <f>H116+J116+L116+N116</f>
        <v>0</v>
      </c>
      <c r="G116" s="45"/>
      <c r="H116" s="5">
        <f>IF( AND(G116&gt;4.5),ROUNDDOWN(84.3421*(8.5-G116)^1.81,0),0)</f>
        <v>0</v>
      </c>
      <c r="I116" s="4"/>
      <c r="J116" s="5">
        <f>IF( AND(I116&gt;1.5),ROUNDDOWN(51.39*(I116-1.5)^1.05,0),0)</f>
        <v>0</v>
      </c>
      <c r="K116" s="12"/>
      <c r="L116" s="5">
        <f>IF( AND(K116&gt;220),ROUNDDOWN(0.14354*(K116-220)^1.4,0),0)</f>
        <v>0</v>
      </c>
      <c r="M116" s="13"/>
      <c r="N116" s="5">
        <f>IF( AND(M116&gt;75),ROUNDDOWN(0.8465*(M116-75)^1.42,0),0)</f>
        <v>0</v>
      </c>
    </row>
  </sheetData>
  <sheetProtection selectLockedCells="1" selectUnlockedCells="1"/>
  <mergeCells count="18">
    <mergeCell ref="A43:A47"/>
    <mergeCell ref="A30:A34"/>
    <mergeCell ref="C30:E30"/>
    <mergeCell ref="C2:N2"/>
    <mergeCell ref="A4:A8"/>
    <mergeCell ref="C4:E4"/>
    <mergeCell ref="A17:A21"/>
    <mergeCell ref="C17:E17"/>
    <mergeCell ref="A108:A112"/>
    <mergeCell ref="C108:E108"/>
    <mergeCell ref="A56:A60"/>
    <mergeCell ref="C56:E56"/>
    <mergeCell ref="A69:A73"/>
    <mergeCell ref="C69:E69"/>
    <mergeCell ref="A95:A99"/>
    <mergeCell ref="C95:E95"/>
    <mergeCell ref="A82:A86"/>
    <mergeCell ref="C82:E82"/>
  </mergeCells>
  <phoneticPr fontId="14" type="noConversion"/>
  <pageMargins left="0.35" right="0.26" top="0.28000000000000003" bottom="0.52" header="0.22" footer="0.2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Bodování jednotlivců</vt:lpstr>
      <vt:lpstr>výška</vt:lpstr>
      <vt:lpstr>dálka</vt:lpstr>
      <vt:lpstr>40m</vt:lpstr>
      <vt:lpstr>koule</vt:lpstr>
      <vt:lpstr>Družstva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Start</cp:lastModifiedBy>
  <cp:lastPrinted>2016-04-02T09:49:27Z</cp:lastPrinted>
  <dcterms:created xsi:type="dcterms:W3CDTF">2007-04-01T09:23:09Z</dcterms:created>
  <dcterms:modified xsi:type="dcterms:W3CDTF">2016-04-04T07:12:22Z</dcterms:modified>
</cp:coreProperties>
</file>